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denelzen\Dropbox\vakvernieuwing bedrijfseconomie\Saskia_Wim\"/>
    </mc:Choice>
  </mc:AlternateContent>
  <bookViews>
    <workbookView xWindow="1080" yWindow="3420" windowWidth="25600" windowHeight="14900" tabRatio="500"/>
  </bookViews>
  <sheets>
    <sheet name="Annuiteit" sheetId="2" r:id="rId1"/>
    <sheet name="Blad1" sheetId="1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D6" i="2"/>
  <c r="E9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C10" i="2"/>
  <c r="C11" i="2"/>
  <c r="C12" i="2"/>
  <c r="C13" i="2" s="1"/>
  <c r="C14" i="2" s="1"/>
  <c r="C15" i="2" s="1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D368" i="2"/>
  <c r="I27" i="1"/>
  <c r="I28" i="1"/>
  <c r="G26" i="1"/>
  <c r="I29" i="1"/>
  <c r="C20" i="1"/>
  <c r="D20" i="1"/>
  <c r="E20" i="1"/>
  <c r="E21" i="1"/>
  <c r="G20" i="1"/>
  <c r="H20" i="1"/>
  <c r="I20" i="1"/>
  <c r="E11" i="1"/>
  <c r="C11" i="1"/>
  <c r="F5" i="1"/>
  <c r="G5" i="1"/>
  <c r="D9" i="2" l="1"/>
  <c r="F9" i="2" s="1"/>
  <c r="G9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E10" i="2" l="1"/>
  <c r="F10" i="2" l="1"/>
  <c r="G10" i="2" s="1"/>
  <c r="E11" i="2" l="1"/>
  <c r="F11" i="2" l="1"/>
  <c r="G11" i="2" s="1"/>
  <c r="E12" i="2" l="1"/>
  <c r="F12" i="2" l="1"/>
  <c r="G12" i="2" s="1"/>
  <c r="E13" i="2" l="1"/>
  <c r="F13" i="2" l="1"/>
  <c r="G13" i="2" s="1"/>
  <c r="E14" i="2" l="1"/>
  <c r="F14" i="2" s="1"/>
  <c r="G14" i="2"/>
  <c r="E15" i="2" l="1"/>
  <c r="F15" i="2" s="1"/>
  <c r="G15" i="2"/>
  <c r="E16" i="2" l="1"/>
  <c r="F16" i="2" s="1"/>
  <c r="G16" i="2" s="1"/>
  <c r="E17" i="2" l="1"/>
  <c r="F17" i="2" s="1"/>
  <c r="G17" i="2"/>
  <c r="E18" i="2" l="1"/>
  <c r="F18" i="2" s="1"/>
  <c r="G18" i="2"/>
  <c r="E19" i="2" l="1"/>
  <c r="F19" i="2" s="1"/>
  <c r="G19" i="2"/>
  <c r="E20" i="2" l="1"/>
  <c r="F20" i="2" l="1"/>
  <c r="G20" i="2" s="1"/>
  <c r="I9" i="2"/>
  <c r="E21" i="2" l="1"/>
  <c r="F21" i="2" l="1"/>
  <c r="G21" i="2" s="1"/>
  <c r="E22" i="2" l="1"/>
  <c r="F22" i="2" l="1"/>
  <c r="G22" i="2" s="1"/>
  <c r="E23" i="2" l="1"/>
  <c r="F23" i="2" l="1"/>
  <c r="G23" i="2" s="1"/>
  <c r="E24" i="2" l="1"/>
  <c r="F24" i="2" l="1"/>
  <c r="G24" i="2" s="1"/>
  <c r="E25" i="2" l="1"/>
  <c r="F25" i="2" l="1"/>
  <c r="G25" i="2" s="1"/>
  <c r="E26" i="2" l="1"/>
  <c r="F26" i="2" s="1"/>
  <c r="G26" i="2"/>
  <c r="E27" i="2" l="1"/>
  <c r="F27" i="2" s="1"/>
  <c r="G27" i="2" s="1"/>
  <c r="E28" i="2" l="1"/>
  <c r="F28" i="2" s="1"/>
  <c r="G28" i="2"/>
  <c r="E29" i="2" l="1"/>
  <c r="F29" i="2" s="1"/>
  <c r="G29" i="2"/>
  <c r="E30" i="2" l="1"/>
  <c r="F30" i="2" s="1"/>
  <c r="G30" i="2"/>
  <c r="E31" i="2" l="1"/>
  <c r="F31" i="2" s="1"/>
  <c r="G31" i="2"/>
  <c r="E32" i="2" l="1"/>
  <c r="F32" i="2" l="1"/>
  <c r="G32" i="2" s="1"/>
  <c r="I21" i="2"/>
  <c r="E33" i="2" l="1"/>
  <c r="F33" i="2" l="1"/>
  <c r="G33" i="2" s="1"/>
  <c r="E34" i="2" l="1"/>
  <c r="F34" i="2" l="1"/>
  <c r="G34" i="2" s="1"/>
  <c r="E35" i="2" l="1"/>
  <c r="F35" i="2" l="1"/>
  <c r="G35" i="2" s="1"/>
  <c r="E36" i="2" l="1"/>
  <c r="F36" i="2" l="1"/>
  <c r="G36" i="2" s="1"/>
  <c r="E37" i="2" l="1"/>
  <c r="F37" i="2" l="1"/>
  <c r="G37" i="2" s="1"/>
  <c r="E38" i="2" l="1"/>
  <c r="F38" i="2" s="1"/>
  <c r="G38" i="2"/>
  <c r="E39" i="2" l="1"/>
  <c r="F39" i="2" s="1"/>
  <c r="G39" i="2"/>
  <c r="E40" i="2" l="1"/>
  <c r="F40" i="2" s="1"/>
  <c r="G40" i="2"/>
  <c r="E41" i="2" l="1"/>
  <c r="F41" i="2" s="1"/>
  <c r="G41" i="2"/>
  <c r="E42" i="2" l="1"/>
  <c r="F42" i="2" s="1"/>
  <c r="G42" i="2"/>
  <c r="E43" i="2" l="1"/>
  <c r="F43" i="2" s="1"/>
  <c r="G43" i="2" s="1"/>
  <c r="E44" i="2" l="1"/>
  <c r="F44" i="2" l="1"/>
  <c r="G44" i="2" s="1"/>
  <c r="I33" i="2"/>
  <c r="E45" i="2" l="1"/>
  <c r="F45" i="2" l="1"/>
  <c r="G45" i="2" s="1"/>
  <c r="E46" i="2" l="1"/>
  <c r="F46" i="2" l="1"/>
  <c r="G46" i="2" s="1"/>
  <c r="E47" i="2" l="1"/>
  <c r="F47" i="2" l="1"/>
  <c r="G47" i="2" s="1"/>
  <c r="E48" i="2" l="1"/>
  <c r="F48" i="2" l="1"/>
  <c r="G48" i="2" s="1"/>
  <c r="E49" i="2" l="1"/>
  <c r="F49" i="2" l="1"/>
  <c r="G49" i="2" s="1"/>
  <c r="E50" i="2" l="1"/>
  <c r="F50" i="2" s="1"/>
  <c r="G50" i="2"/>
  <c r="E51" i="2" l="1"/>
  <c r="F51" i="2" s="1"/>
  <c r="G51" i="2" s="1"/>
  <c r="E52" i="2" l="1"/>
  <c r="F52" i="2" s="1"/>
  <c r="G52" i="2"/>
  <c r="E53" i="2" l="1"/>
  <c r="F53" i="2" s="1"/>
  <c r="G53" i="2"/>
  <c r="E54" i="2" l="1"/>
  <c r="F54" i="2" s="1"/>
  <c r="G54" i="2"/>
  <c r="E55" i="2" l="1"/>
  <c r="F55" i="2" s="1"/>
  <c r="G55" i="2" s="1"/>
  <c r="E56" i="2" l="1"/>
  <c r="F56" i="2" l="1"/>
  <c r="G56" i="2" s="1"/>
  <c r="I45" i="2"/>
  <c r="E57" i="2" l="1"/>
  <c r="F57" i="2" l="1"/>
  <c r="G57" i="2" s="1"/>
  <c r="E58" i="2" l="1"/>
  <c r="F58" i="2" l="1"/>
  <c r="G58" i="2" s="1"/>
  <c r="E59" i="2" l="1"/>
  <c r="F59" i="2" l="1"/>
  <c r="G59" i="2" s="1"/>
  <c r="E60" i="2" l="1"/>
  <c r="F60" i="2" l="1"/>
  <c r="G60" i="2" s="1"/>
  <c r="E61" i="2" l="1"/>
  <c r="F61" i="2" l="1"/>
  <c r="G61" i="2" s="1"/>
  <c r="E62" i="2" l="1"/>
  <c r="F62" i="2" s="1"/>
  <c r="G62" i="2" s="1"/>
  <c r="E63" i="2" l="1"/>
  <c r="F63" i="2" s="1"/>
  <c r="G63" i="2" s="1"/>
  <c r="E64" i="2" l="1"/>
  <c r="F64" i="2" s="1"/>
  <c r="G64" i="2" s="1"/>
  <c r="E65" i="2" l="1"/>
  <c r="F65" i="2" s="1"/>
  <c r="G65" i="2" s="1"/>
  <c r="E66" i="2" l="1"/>
  <c r="F66" i="2" s="1"/>
  <c r="G66" i="2" s="1"/>
  <c r="E67" i="2" l="1"/>
  <c r="F67" i="2" s="1"/>
  <c r="G67" i="2" s="1"/>
  <c r="E68" i="2" l="1"/>
  <c r="F68" i="2" l="1"/>
  <c r="G68" i="2" s="1"/>
  <c r="I57" i="2"/>
  <c r="E69" i="2" l="1"/>
  <c r="F69" i="2" l="1"/>
  <c r="G69" i="2" s="1"/>
  <c r="E70" i="2" l="1"/>
  <c r="F70" i="2" l="1"/>
  <c r="G70" i="2" s="1"/>
  <c r="E71" i="2" l="1"/>
  <c r="F71" i="2" l="1"/>
  <c r="G71" i="2" s="1"/>
  <c r="E72" i="2" l="1"/>
  <c r="F72" i="2" l="1"/>
  <c r="G72" i="2" s="1"/>
  <c r="E73" i="2" l="1"/>
  <c r="F73" i="2" l="1"/>
  <c r="G73" i="2" s="1"/>
  <c r="E74" i="2" l="1"/>
  <c r="F74" i="2" s="1"/>
  <c r="G74" i="2" s="1"/>
  <c r="E75" i="2" l="1"/>
  <c r="F75" i="2" s="1"/>
  <c r="G75" i="2" s="1"/>
  <c r="E76" i="2" l="1"/>
  <c r="F76" i="2" s="1"/>
  <c r="G76" i="2" s="1"/>
  <c r="E77" i="2" l="1"/>
  <c r="F77" i="2" s="1"/>
  <c r="G77" i="2" s="1"/>
  <c r="E78" i="2" l="1"/>
  <c r="F78" i="2" s="1"/>
  <c r="G78" i="2" s="1"/>
  <c r="E79" i="2" l="1"/>
  <c r="F79" i="2" s="1"/>
  <c r="G79" i="2" s="1"/>
  <c r="E80" i="2" l="1"/>
  <c r="F80" i="2" l="1"/>
  <c r="G80" i="2" s="1"/>
  <c r="I69" i="2"/>
  <c r="E81" i="2" l="1"/>
  <c r="F81" i="2" l="1"/>
  <c r="G81" i="2" s="1"/>
  <c r="E82" i="2" l="1"/>
  <c r="F82" i="2" l="1"/>
  <c r="G82" i="2" s="1"/>
  <c r="E83" i="2" l="1"/>
  <c r="F83" i="2" l="1"/>
  <c r="G83" i="2" s="1"/>
  <c r="E84" i="2" l="1"/>
  <c r="F84" i="2" l="1"/>
  <c r="G84" i="2" s="1"/>
  <c r="E85" i="2" l="1"/>
  <c r="F85" i="2" l="1"/>
  <c r="G85" i="2" s="1"/>
  <c r="E86" i="2" l="1"/>
  <c r="F86" i="2" s="1"/>
  <c r="G86" i="2" s="1"/>
  <c r="E87" i="2" l="1"/>
  <c r="F87" i="2" s="1"/>
  <c r="G87" i="2" s="1"/>
  <c r="E88" i="2" l="1"/>
  <c r="F88" i="2" s="1"/>
  <c r="G88" i="2" s="1"/>
  <c r="E89" i="2" l="1"/>
  <c r="F89" i="2" s="1"/>
  <c r="G89" i="2" s="1"/>
  <c r="E90" i="2" l="1"/>
  <c r="F90" i="2" s="1"/>
  <c r="G90" i="2" s="1"/>
  <c r="E91" i="2" l="1"/>
  <c r="F91" i="2" s="1"/>
  <c r="G91" i="2" s="1"/>
  <c r="E92" i="2" l="1"/>
  <c r="F92" i="2" l="1"/>
  <c r="G92" i="2" s="1"/>
  <c r="I81" i="2"/>
  <c r="E93" i="2" l="1"/>
  <c r="F93" i="2" l="1"/>
  <c r="G93" i="2" s="1"/>
  <c r="E94" i="2" l="1"/>
  <c r="F94" i="2" l="1"/>
  <c r="G94" i="2" s="1"/>
  <c r="E95" i="2" l="1"/>
  <c r="F95" i="2" l="1"/>
  <c r="G95" i="2" s="1"/>
  <c r="E96" i="2" l="1"/>
  <c r="F96" i="2" l="1"/>
  <c r="G96" i="2" s="1"/>
  <c r="E97" i="2" l="1"/>
  <c r="F97" i="2" l="1"/>
  <c r="G97" i="2" s="1"/>
  <c r="E98" i="2" l="1"/>
  <c r="F98" i="2" s="1"/>
  <c r="G98" i="2" s="1"/>
  <c r="E99" i="2" l="1"/>
  <c r="F99" i="2" s="1"/>
  <c r="G99" i="2" s="1"/>
  <c r="E100" i="2" l="1"/>
  <c r="F100" i="2" s="1"/>
  <c r="G100" i="2" s="1"/>
  <c r="E101" i="2" l="1"/>
  <c r="F101" i="2" s="1"/>
  <c r="G101" i="2" s="1"/>
  <c r="E102" i="2" l="1"/>
  <c r="F102" i="2" s="1"/>
  <c r="G102" i="2" s="1"/>
  <c r="E103" i="2" l="1"/>
  <c r="F103" i="2" s="1"/>
  <c r="G103" i="2" s="1"/>
  <c r="E104" i="2" l="1"/>
  <c r="F104" i="2" l="1"/>
  <c r="G104" i="2" s="1"/>
  <c r="I93" i="2"/>
  <c r="E105" i="2" l="1"/>
  <c r="F105" i="2" l="1"/>
  <c r="G105" i="2" s="1"/>
  <c r="E106" i="2" l="1"/>
  <c r="F106" i="2" l="1"/>
  <c r="G106" i="2" s="1"/>
  <c r="E107" i="2" l="1"/>
  <c r="F107" i="2" l="1"/>
  <c r="G107" i="2" s="1"/>
  <c r="E108" i="2" l="1"/>
  <c r="F108" i="2" l="1"/>
  <c r="G108" i="2" s="1"/>
  <c r="E109" i="2" l="1"/>
  <c r="F109" i="2" l="1"/>
  <c r="G109" i="2" s="1"/>
  <c r="E110" i="2" l="1"/>
  <c r="F110" i="2" s="1"/>
  <c r="G110" i="2" s="1"/>
  <c r="E111" i="2" l="1"/>
  <c r="F111" i="2" s="1"/>
  <c r="G111" i="2" s="1"/>
  <c r="E112" i="2" l="1"/>
  <c r="F112" i="2" s="1"/>
  <c r="G112" i="2" s="1"/>
  <c r="E113" i="2" l="1"/>
  <c r="F113" i="2" s="1"/>
  <c r="G113" i="2" s="1"/>
  <c r="G114" i="2" l="1"/>
  <c r="E114" i="2"/>
  <c r="F114" i="2" s="1"/>
  <c r="E115" i="2" l="1"/>
  <c r="F115" i="2" s="1"/>
  <c r="G115" i="2" s="1"/>
  <c r="E116" i="2" l="1"/>
  <c r="F116" i="2" l="1"/>
  <c r="G116" i="2" s="1"/>
  <c r="I105" i="2"/>
  <c r="E117" i="2" l="1"/>
  <c r="F117" i="2" l="1"/>
  <c r="G117" i="2" s="1"/>
  <c r="E118" i="2" l="1"/>
  <c r="F118" i="2" l="1"/>
  <c r="G118" i="2" s="1"/>
  <c r="E119" i="2" l="1"/>
  <c r="F119" i="2" l="1"/>
  <c r="G119" i="2" s="1"/>
  <c r="E120" i="2" l="1"/>
  <c r="F120" i="2" l="1"/>
  <c r="G120" i="2" s="1"/>
  <c r="E121" i="2" l="1"/>
  <c r="F121" i="2" l="1"/>
  <c r="G121" i="2" s="1"/>
  <c r="E122" i="2" l="1"/>
  <c r="F122" i="2" s="1"/>
  <c r="G122" i="2" s="1"/>
  <c r="E123" i="2" l="1"/>
  <c r="F123" i="2" s="1"/>
  <c r="G123" i="2"/>
  <c r="E124" i="2" l="1"/>
  <c r="F124" i="2" s="1"/>
  <c r="G124" i="2"/>
  <c r="E125" i="2" l="1"/>
  <c r="F125" i="2" s="1"/>
  <c r="G125" i="2" s="1"/>
  <c r="E126" i="2" l="1"/>
  <c r="F126" i="2" s="1"/>
  <c r="G126" i="2" s="1"/>
  <c r="E127" i="2" l="1"/>
  <c r="F127" i="2" s="1"/>
  <c r="G127" i="2"/>
  <c r="E128" i="2" l="1"/>
  <c r="F128" i="2" l="1"/>
  <c r="G128" i="2" s="1"/>
  <c r="I117" i="2"/>
  <c r="E129" i="2" l="1"/>
  <c r="F129" i="2" l="1"/>
  <c r="G129" i="2" s="1"/>
  <c r="E130" i="2" l="1"/>
  <c r="F130" i="2" l="1"/>
  <c r="G130" i="2" s="1"/>
  <c r="E131" i="2" l="1"/>
  <c r="F131" i="2" l="1"/>
  <c r="G131" i="2" s="1"/>
  <c r="E132" i="2" l="1"/>
  <c r="F132" i="2" l="1"/>
  <c r="G132" i="2" s="1"/>
  <c r="E133" i="2" l="1"/>
  <c r="F133" i="2" l="1"/>
  <c r="G133" i="2" s="1"/>
  <c r="E134" i="2" l="1"/>
  <c r="F134" i="2" s="1"/>
  <c r="G134" i="2"/>
  <c r="E135" i="2" l="1"/>
  <c r="F135" i="2" s="1"/>
  <c r="G135" i="2"/>
  <c r="E136" i="2" l="1"/>
  <c r="F136" i="2" s="1"/>
  <c r="G136" i="2"/>
  <c r="E137" i="2" l="1"/>
  <c r="F137" i="2" s="1"/>
  <c r="G137" i="2" s="1"/>
  <c r="E138" i="2" l="1"/>
  <c r="F138" i="2" s="1"/>
  <c r="G138" i="2"/>
  <c r="E139" i="2" l="1"/>
  <c r="F139" i="2" s="1"/>
  <c r="G139" i="2"/>
  <c r="E140" i="2" l="1"/>
  <c r="F140" i="2" l="1"/>
  <c r="G140" i="2" s="1"/>
  <c r="I129" i="2"/>
  <c r="E141" i="2" l="1"/>
  <c r="F141" i="2" l="1"/>
  <c r="G141" i="2" s="1"/>
  <c r="E142" i="2" l="1"/>
  <c r="F142" i="2" l="1"/>
  <c r="G142" i="2" s="1"/>
  <c r="E143" i="2" l="1"/>
  <c r="F143" i="2" l="1"/>
  <c r="G143" i="2" s="1"/>
  <c r="E144" i="2" l="1"/>
  <c r="F144" i="2" l="1"/>
  <c r="G144" i="2" s="1"/>
  <c r="E145" i="2" l="1"/>
  <c r="F145" i="2" l="1"/>
  <c r="G145" i="2" s="1"/>
  <c r="E146" i="2" l="1"/>
  <c r="F146" i="2" s="1"/>
  <c r="G146" i="2" s="1"/>
  <c r="E147" i="2" l="1"/>
  <c r="F147" i="2" s="1"/>
  <c r="G147" i="2" s="1"/>
  <c r="E148" i="2" l="1"/>
  <c r="F148" i="2" s="1"/>
  <c r="G148" i="2" s="1"/>
  <c r="E149" i="2" l="1"/>
  <c r="F149" i="2" s="1"/>
  <c r="G149" i="2" s="1"/>
  <c r="E150" i="2" l="1"/>
  <c r="F150" i="2" s="1"/>
  <c r="G150" i="2"/>
  <c r="E151" i="2" l="1"/>
  <c r="F151" i="2" s="1"/>
  <c r="G151" i="2"/>
  <c r="E152" i="2" l="1"/>
  <c r="F152" i="2" l="1"/>
  <c r="G152" i="2" s="1"/>
  <c r="I141" i="2"/>
  <c r="E153" i="2" l="1"/>
  <c r="F153" i="2" l="1"/>
  <c r="G153" i="2" s="1"/>
  <c r="E154" i="2" l="1"/>
  <c r="F154" i="2" l="1"/>
  <c r="G154" i="2" s="1"/>
  <c r="E155" i="2" l="1"/>
  <c r="F155" i="2" l="1"/>
  <c r="G155" i="2" s="1"/>
  <c r="E156" i="2" l="1"/>
  <c r="F156" i="2" l="1"/>
  <c r="G156" i="2" s="1"/>
  <c r="E157" i="2" l="1"/>
  <c r="F157" i="2" l="1"/>
  <c r="G157" i="2" s="1"/>
  <c r="E158" i="2" l="1"/>
  <c r="F158" i="2" s="1"/>
  <c r="G158" i="2"/>
  <c r="E159" i="2" l="1"/>
  <c r="F159" i="2" s="1"/>
  <c r="G159" i="2"/>
  <c r="E160" i="2" l="1"/>
  <c r="F160" i="2" s="1"/>
  <c r="G160" i="2"/>
  <c r="E161" i="2" l="1"/>
  <c r="F161" i="2" s="1"/>
  <c r="G161" i="2"/>
  <c r="E162" i="2" l="1"/>
  <c r="F162" i="2" s="1"/>
  <c r="G162" i="2"/>
  <c r="E163" i="2" l="1"/>
  <c r="F163" i="2" s="1"/>
  <c r="G163" i="2"/>
  <c r="E164" i="2" l="1"/>
  <c r="F164" i="2" l="1"/>
  <c r="G164" i="2" s="1"/>
  <c r="I153" i="2"/>
  <c r="E165" i="2" l="1"/>
  <c r="F165" i="2" l="1"/>
  <c r="G165" i="2" s="1"/>
  <c r="E166" i="2" l="1"/>
  <c r="F166" i="2" l="1"/>
  <c r="G166" i="2" s="1"/>
  <c r="E167" i="2" l="1"/>
  <c r="F167" i="2" l="1"/>
  <c r="G167" i="2" s="1"/>
  <c r="E168" i="2" l="1"/>
  <c r="F168" i="2" l="1"/>
  <c r="G168" i="2" s="1"/>
  <c r="E169" i="2" l="1"/>
  <c r="F169" i="2" l="1"/>
  <c r="G169" i="2" s="1"/>
  <c r="E170" i="2" l="1"/>
  <c r="F170" i="2" s="1"/>
  <c r="G170" i="2"/>
  <c r="E171" i="2" l="1"/>
  <c r="F171" i="2" s="1"/>
  <c r="G171" i="2" s="1"/>
  <c r="E172" i="2" l="1"/>
  <c r="F172" i="2" s="1"/>
  <c r="G172" i="2"/>
  <c r="E173" i="2" l="1"/>
  <c r="F173" i="2" s="1"/>
  <c r="G173" i="2"/>
  <c r="E174" i="2" l="1"/>
  <c r="F174" i="2" s="1"/>
  <c r="G174" i="2"/>
  <c r="E175" i="2" l="1"/>
  <c r="F175" i="2" s="1"/>
  <c r="G175" i="2"/>
  <c r="E176" i="2" l="1"/>
  <c r="F176" i="2" l="1"/>
  <c r="G176" i="2" s="1"/>
  <c r="I165" i="2"/>
  <c r="E177" i="2" l="1"/>
  <c r="F177" i="2" l="1"/>
  <c r="G177" i="2" s="1"/>
  <c r="E178" i="2" l="1"/>
  <c r="F178" i="2" l="1"/>
  <c r="G178" i="2" s="1"/>
  <c r="E179" i="2" l="1"/>
  <c r="F179" i="2" l="1"/>
  <c r="G179" i="2" s="1"/>
  <c r="E180" i="2" l="1"/>
  <c r="F180" i="2" l="1"/>
  <c r="G180" i="2" s="1"/>
  <c r="E181" i="2" l="1"/>
  <c r="F181" i="2" l="1"/>
  <c r="G181" i="2" s="1"/>
  <c r="E182" i="2" l="1"/>
  <c r="F182" i="2" s="1"/>
  <c r="G182" i="2" s="1"/>
  <c r="E183" i="2" l="1"/>
  <c r="F183" i="2" s="1"/>
  <c r="G183" i="2"/>
  <c r="E184" i="2" l="1"/>
  <c r="F184" i="2" s="1"/>
  <c r="G184" i="2"/>
  <c r="E185" i="2" l="1"/>
  <c r="F185" i="2" s="1"/>
  <c r="G185" i="2"/>
  <c r="E186" i="2" l="1"/>
  <c r="F186" i="2" s="1"/>
  <c r="G186" i="2"/>
  <c r="E187" i="2" l="1"/>
  <c r="F187" i="2" s="1"/>
  <c r="G187" i="2"/>
  <c r="E188" i="2" l="1"/>
  <c r="F188" i="2" l="1"/>
  <c r="G188" i="2" s="1"/>
  <c r="I177" i="2"/>
  <c r="E189" i="2" l="1"/>
  <c r="F189" i="2" l="1"/>
  <c r="G189" i="2" s="1"/>
  <c r="E190" i="2" l="1"/>
  <c r="F190" i="2" l="1"/>
  <c r="G190" i="2" s="1"/>
  <c r="E191" i="2" l="1"/>
  <c r="F191" i="2" l="1"/>
  <c r="G191" i="2" s="1"/>
  <c r="E192" i="2" l="1"/>
  <c r="F192" i="2" l="1"/>
  <c r="G192" i="2" s="1"/>
  <c r="E193" i="2" l="1"/>
  <c r="F193" i="2" l="1"/>
  <c r="G193" i="2" s="1"/>
  <c r="E194" i="2" l="1"/>
  <c r="F194" i="2" s="1"/>
  <c r="G194" i="2"/>
  <c r="E195" i="2" l="1"/>
  <c r="F195" i="2" s="1"/>
  <c r="G195" i="2"/>
  <c r="E196" i="2" l="1"/>
  <c r="F196" i="2" s="1"/>
  <c r="G196" i="2" s="1"/>
  <c r="E197" i="2" l="1"/>
  <c r="F197" i="2" s="1"/>
  <c r="G197" i="2"/>
  <c r="E198" i="2" l="1"/>
  <c r="F198" i="2" s="1"/>
  <c r="G198" i="2"/>
  <c r="E199" i="2" l="1"/>
  <c r="F199" i="2" s="1"/>
  <c r="G199" i="2"/>
  <c r="E200" i="2" l="1"/>
  <c r="F200" i="2" l="1"/>
  <c r="G200" i="2" s="1"/>
  <c r="I189" i="2"/>
  <c r="E201" i="2" l="1"/>
  <c r="F201" i="2" l="1"/>
  <c r="G201" i="2" s="1"/>
  <c r="E202" i="2" l="1"/>
  <c r="F202" i="2" l="1"/>
  <c r="G202" i="2" s="1"/>
  <c r="E203" i="2" l="1"/>
  <c r="F203" i="2" l="1"/>
  <c r="G203" i="2" s="1"/>
  <c r="E204" i="2" l="1"/>
  <c r="F204" i="2" l="1"/>
  <c r="G204" i="2" s="1"/>
  <c r="E205" i="2" l="1"/>
  <c r="F205" i="2" l="1"/>
  <c r="G205" i="2" s="1"/>
  <c r="E206" i="2" l="1"/>
  <c r="F206" i="2" s="1"/>
  <c r="G206" i="2"/>
  <c r="E207" i="2" l="1"/>
  <c r="F207" i="2" s="1"/>
  <c r="G207" i="2"/>
  <c r="E208" i="2" l="1"/>
  <c r="F208" i="2" s="1"/>
  <c r="G208" i="2"/>
  <c r="E209" i="2" l="1"/>
  <c r="F209" i="2" s="1"/>
  <c r="G209" i="2"/>
  <c r="E210" i="2" l="1"/>
  <c r="F210" i="2" s="1"/>
  <c r="G210" i="2"/>
  <c r="E211" i="2" l="1"/>
  <c r="F211" i="2" s="1"/>
  <c r="G211" i="2"/>
  <c r="E212" i="2" l="1"/>
  <c r="F212" i="2" l="1"/>
  <c r="G212" i="2" s="1"/>
  <c r="I201" i="2"/>
  <c r="E213" i="2" l="1"/>
  <c r="F213" i="2" l="1"/>
  <c r="G213" i="2" s="1"/>
  <c r="E214" i="2" l="1"/>
  <c r="F214" i="2" l="1"/>
  <c r="G214" i="2" s="1"/>
  <c r="E215" i="2" l="1"/>
  <c r="F215" i="2" l="1"/>
  <c r="G215" i="2" s="1"/>
  <c r="E216" i="2" l="1"/>
  <c r="F216" i="2" l="1"/>
  <c r="G216" i="2" s="1"/>
  <c r="E217" i="2" l="1"/>
  <c r="F217" i="2" l="1"/>
  <c r="G217" i="2" s="1"/>
  <c r="E218" i="2" l="1"/>
  <c r="F218" i="2" s="1"/>
  <c r="G218" i="2"/>
  <c r="E219" i="2" l="1"/>
  <c r="F219" i="2" s="1"/>
  <c r="G219" i="2"/>
  <c r="E220" i="2" l="1"/>
  <c r="F220" i="2" s="1"/>
  <c r="G220" i="2"/>
  <c r="E221" i="2" l="1"/>
  <c r="F221" i="2" s="1"/>
  <c r="G221" i="2"/>
  <c r="E222" i="2" l="1"/>
  <c r="F222" i="2" s="1"/>
  <c r="G222" i="2"/>
  <c r="E223" i="2" l="1"/>
  <c r="F223" i="2" s="1"/>
  <c r="G223" i="2"/>
  <c r="E224" i="2" l="1"/>
  <c r="F224" i="2" l="1"/>
  <c r="G224" i="2" s="1"/>
  <c r="I213" i="2"/>
  <c r="E225" i="2" l="1"/>
  <c r="F225" i="2" l="1"/>
  <c r="G225" i="2" s="1"/>
  <c r="E226" i="2" l="1"/>
  <c r="F226" i="2" l="1"/>
  <c r="G226" i="2" s="1"/>
  <c r="E227" i="2" l="1"/>
  <c r="F227" i="2" l="1"/>
  <c r="G227" i="2" s="1"/>
  <c r="E228" i="2" l="1"/>
  <c r="F228" i="2" l="1"/>
  <c r="G228" i="2" s="1"/>
  <c r="E229" i="2" l="1"/>
  <c r="F229" i="2" l="1"/>
  <c r="G229" i="2" s="1"/>
  <c r="E230" i="2" l="1"/>
  <c r="F230" i="2" s="1"/>
  <c r="G230" i="2" s="1"/>
  <c r="E231" i="2" l="1"/>
  <c r="F231" i="2" s="1"/>
  <c r="G231" i="2"/>
  <c r="E232" i="2" l="1"/>
  <c r="F232" i="2" s="1"/>
  <c r="G232" i="2"/>
  <c r="E233" i="2" l="1"/>
  <c r="F233" i="2" s="1"/>
  <c r="G233" i="2" s="1"/>
  <c r="E234" i="2" l="1"/>
  <c r="F234" i="2" s="1"/>
  <c r="G234" i="2" s="1"/>
  <c r="E235" i="2" l="1"/>
  <c r="F235" i="2" s="1"/>
  <c r="G235" i="2" s="1"/>
  <c r="E236" i="2" l="1"/>
  <c r="F236" i="2" l="1"/>
  <c r="G236" i="2" s="1"/>
  <c r="I225" i="2"/>
  <c r="E237" i="2" l="1"/>
  <c r="F237" i="2" l="1"/>
  <c r="G237" i="2" s="1"/>
  <c r="E238" i="2" l="1"/>
  <c r="F238" i="2" l="1"/>
  <c r="G238" i="2" s="1"/>
  <c r="E239" i="2" l="1"/>
  <c r="F239" i="2" l="1"/>
  <c r="G239" i="2" s="1"/>
  <c r="E240" i="2" l="1"/>
  <c r="F240" i="2" l="1"/>
  <c r="G240" i="2" s="1"/>
  <c r="E241" i="2" l="1"/>
  <c r="F241" i="2" l="1"/>
  <c r="G241" i="2" s="1"/>
  <c r="E242" i="2" l="1"/>
  <c r="F242" i="2" s="1"/>
  <c r="G242" i="2"/>
  <c r="E243" i="2" l="1"/>
  <c r="F243" i="2" s="1"/>
  <c r="G243" i="2"/>
  <c r="E244" i="2" l="1"/>
  <c r="F244" i="2" s="1"/>
  <c r="G244" i="2" s="1"/>
  <c r="E245" i="2" l="1"/>
  <c r="F245" i="2" s="1"/>
  <c r="G245" i="2"/>
  <c r="E246" i="2" l="1"/>
  <c r="F246" i="2" s="1"/>
  <c r="G246" i="2"/>
  <c r="E247" i="2" l="1"/>
  <c r="F247" i="2" s="1"/>
  <c r="G247" i="2" s="1"/>
  <c r="E248" i="2" l="1"/>
  <c r="F248" i="2" l="1"/>
  <c r="G248" i="2" s="1"/>
  <c r="I237" i="2"/>
  <c r="E249" i="2" l="1"/>
  <c r="F249" i="2" l="1"/>
  <c r="G249" i="2" s="1"/>
  <c r="E250" i="2" l="1"/>
  <c r="F250" i="2" l="1"/>
  <c r="G250" i="2" s="1"/>
  <c r="E251" i="2" l="1"/>
  <c r="F251" i="2" l="1"/>
  <c r="G251" i="2" s="1"/>
  <c r="E252" i="2" l="1"/>
  <c r="F252" i="2" l="1"/>
  <c r="G252" i="2" s="1"/>
  <c r="E253" i="2" l="1"/>
  <c r="F253" i="2" l="1"/>
  <c r="G253" i="2" s="1"/>
  <c r="E254" i="2" l="1"/>
  <c r="F254" i="2" s="1"/>
  <c r="G254" i="2" s="1"/>
  <c r="E255" i="2" l="1"/>
  <c r="F255" i="2" s="1"/>
  <c r="G255" i="2" s="1"/>
  <c r="E256" i="2" l="1"/>
  <c r="F256" i="2" s="1"/>
  <c r="G256" i="2" s="1"/>
  <c r="E257" i="2" l="1"/>
  <c r="F257" i="2" s="1"/>
  <c r="G257" i="2" s="1"/>
  <c r="G258" i="2" l="1"/>
  <c r="E258" i="2"/>
  <c r="F258" i="2" s="1"/>
  <c r="E259" i="2" l="1"/>
  <c r="F259" i="2" s="1"/>
  <c r="G259" i="2" s="1"/>
  <c r="E260" i="2" l="1"/>
  <c r="F260" i="2" l="1"/>
  <c r="G260" i="2" s="1"/>
  <c r="I249" i="2"/>
  <c r="E261" i="2" l="1"/>
  <c r="F261" i="2" l="1"/>
  <c r="G261" i="2" s="1"/>
  <c r="E262" i="2" l="1"/>
  <c r="F262" i="2" l="1"/>
  <c r="G262" i="2" s="1"/>
  <c r="E263" i="2" l="1"/>
  <c r="F263" i="2" l="1"/>
  <c r="G263" i="2" s="1"/>
  <c r="E264" i="2" l="1"/>
  <c r="F264" i="2" l="1"/>
  <c r="G264" i="2" s="1"/>
  <c r="E265" i="2" l="1"/>
  <c r="F265" i="2" l="1"/>
  <c r="G265" i="2" s="1"/>
  <c r="E266" i="2" l="1"/>
  <c r="F266" i="2" s="1"/>
  <c r="G266" i="2" s="1"/>
  <c r="E267" i="2" l="1"/>
  <c r="F267" i="2" s="1"/>
  <c r="G267" i="2" s="1"/>
  <c r="E268" i="2" l="1"/>
  <c r="F268" i="2" s="1"/>
  <c r="G268" i="2" s="1"/>
  <c r="E269" i="2" l="1"/>
  <c r="F269" i="2" s="1"/>
  <c r="G269" i="2" s="1"/>
  <c r="E270" i="2" l="1"/>
  <c r="F270" i="2" s="1"/>
  <c r="G270" i="2" s="1"/>
  <c r="E271" i="2" l="1"/>
  <c r="F271" i="2" s="1"/>
  <c r="G271" i="2" s="1"/>
  <c r="E272" i="2" l="1"/>
  <c r="F272" i="2" l="1"/>
  <c r="G272" i="2" s="1"/>
  <c r="I261" i="2"/>
  <c r="E273" i="2" l="1"/>
  <c r="F273" i="2" l="1"/>
  <c r="G273" i="2" s="1"/>
  <c r="E274" i="2" l="1"/>
  <c r="F274" i="2" l="1"/>
  <c r="G274" i="2" s="1"/>
  <c r="E275" i="2" l="1"/>
  <c r="F275" i="2" l="1"/>
  <c r="G275" i="2" s="1"/>
  <c r="E276" i="2" l="1"/>
  <c r="F276" i="2" l="1"/>
  <c r="G276" i="2" s="1"/>
  <c r="E277" i="2" l="1"/>
  <c r="F277" i="2" l="1"/>
  <c r="G277" i="2" s="1"/>
  <c r="G278" i="2" l="1"/>
  <c r="E278" i="2"/>
  <c r="F278" i="2" s="1"/>
  <c r="E279" i="2" l="1"/>
  <c r="F279" i="2" s="1"/>
  <c r="G279" i="2" s="1"/>
  <c r="E280" i="2" l="1"/>
  <c r="F280" i="2" s="1"/>
  <c r="G280" i="2" s="1"/>
  <c r="E281" i="2" l="1"/>
  <c r="F281" i="2" s="1"/>
  <c r="G281" i="2" s="1"/>
  <c r="E282" i="2" l="1"/>
  <c r="F282" i="2" s="1"/>
  <c r="G282" i="2" s="1"/>
  <c r="E283" i="2" l="1"/>
  <c r="F283" i="2" s="1"/>
  <c r="G283" i="2" s="1"/>
  <c r="E284" i="2" l="1"/>
  <c r="F284" i="2" l="1"/>
  <c r="G284" i="2" s="1"/>
  <c r="I273" i="2"/>
  <c r="E285" i="2" l="1"/>
  <c r="F285" i="2" l="1"/>
  <c r="G285" i="2" s="1"/>
  <c r="E286" i="2" l="1"/>
  <c r="F286" i="2" l="1"/>
  <c r="G286" i="2" s="1"/>
  <c r="E287" i="2" l="1"/>
  <c r="F287" i="2" l="1"/>
  <c r="G287" i="2" s="1"/>
  <c r="E288" i="2" l="1"/>
  <c r="F288" i="2" l="1"/>
  <c r="G288" i="2" s="1"/>
  <c r="E289" i="2" l="1"/>
  <c r="F289" i="2" l="1"/>
  <c r="G289" i="2" s="1"/>
  <c r="E290" i="2" l="1"/>
  <c r="F290" i="2" s="1"/>
  <c r="G290" i="2" s="1"/>
  <c r="E291" i="2" l="1"/>
  <c r="F291" i="2" s="1"/>
  <c r="G291" i="2" s="1"/>
  <c r="E292" i="2" l="1"/>
  <c r="F292" i="2" s="1"/>
  <c r="G292" i="2" s="1"/>
  <c r="E293" i="2" l="1"/>
  <c r="F293" i="2" s="1"/>
  <c r="G293" i="2" s="1"/>
  <c r="E294" i="2" l="1"/>
  <c r="F294" i="2" s="1"/>
  <c r="G294" i="2" s="1"/>
  <c r="E295" i="2" l="1"/>
  <c r="F295" i="2" s="1"/>
  <c r="G295" i="2" s="1"/>
  <c r="E296" i="2" l="1"/>
  <c r="F296" i="2" l="1"/>
  <c r="G296" i="2" s="1"/>
  <c r="I285" i="2"/>
  <c r="E297" i="2" l="1"/>
  <c r="F297" i="2" l="1"/>
  <c r="G297" i="2" s="1"/>
  <c r="E298" i="2" l="1"/>
  <c r="F298" i="2" l="1"/>
  <c r="G298" i="2" s="1"/>
  <c r="E299" i="2" l="1"/>
  <c r="F299" i="2" l="1"/>
  <c r="G299" i="2" s="1"/>
  <c r="E300" i="2" l="1"/>
  <c r="F300" i="2" l="1"/>
  <c r="G300" i="2" s="1"/>
  <c r="E301" i="2" l="1"/>
  <c r="F301" i="2" l="1"/>
  <c r="G301" i="2" s="1"/>
  <c r="E302" i="2" l="1"/>
  <c r="F302" i="2" s="1"/>
  <c r="G302" i="2" s="1"/>
  <c r="E303" i="2" l="1"/>
  <c r="F303" i="2" s="1"/>
  <c r="G303" i="2" s="1"/>
  <c r="E304" i="2" l="1"/>
  <c r="F304" i="2" s="1"/>
  <c r="G304" i="2" s="1"/>
  <c r="E305" i="2" l="1"/>
  <c r="F305" i="2" s="1"/>
  <c r="G305" i="2" s="1"/>
  <c r="E306" i="2" l="1"/>
  <c r="F306" i="2" s="1"/>
  <c r="G306" i="2" s="1"/>
  <c r="E307" i="2" l="1"/>
  <c r="F307" i="2" s="1"/>
  <c r="G307" i="2" s="1"/>
  <c r="E308" i="2" l="1"/>
  <c r="F308" i="2" l="1"/>
  <c r="G308" i="2" s="1"/>
  <c r="I297" i="2"/>
  <c r="E309" i="2" l="1"/>
  <c r="F309" i="2" l="1"/>
  <c r="G309" i="2" s="1"/>
  <c r="E310" i="2" l="1"/>
  <c r="F310" i="2" l="1"/>
  <c r="G310" i="2" s="1"/>
  <c r="E311" i="2" l="1"/>
  <c r="F311" i="2" l="1"/>
  <c r="G311" i="2" s="1"/>
  <c r="E312" i="2" l="1"/>
  <c r="F312" i="2" l="1"/>
  <c r="G312" i="2" s="1"/>
  <c r="E313" i="2" l="1"/>
  <c r="F313" i="2" l="1"/>
  <c r="G313" i="2" s="1"/>
  <c r="E314" i="2" l="1"/>
  <c r="F314" i="2" s="1"/>
  <c r="G314" i="2" s="1"/>
  <c r="E315" i="2" l="1"/>
  <c r="F315" i="2" s="1"/>
  <c r="G315" i="2" s="1"/>
  <c r="E316" i="2" l="1"/>
  <c r="F316" i="2" s="1"/>
  <c r="G316" i="2" s="1"/>
  <c r="E317" i="2" l="1"/>
  <c r="F317" i="2" s="1"/>
  <c r="G317" i="2" s="1"/>
  <c r="E318" i="2" l="1"/>
  <c r="F318" i="2" s="1"/>
  <c r="G318" i="2" s="1"/>
  <c r="E319" i="2" l="1"/>
  <c r="F319" i="2" s="1"/>
  <c r="G319" i="2" s="1"/>
  <c r="E320" i="2" l="1"/>
  <c r="F320" i="2" l="1"/>
  <c r="G320" i="2" s="1"/>
  <c r="I309" i="2"/>
  <c r="E321" i="2" l="1"/>
  <c r="F321" i="2" l="1"/>
  <c r="G321" i="2" s="1"/>
  <c r="E322" i="2" l="1"/>
  <c r="F322" i="2" l="1"/>
  <c r="G322" i="2" s="1"/>
  <c r="E323" i="2" l="1"/>
  <c r="F323" i="2" l="1"/>
  <c r="G323" i="2" s="1"/>
  <c r="E324" i="2" l="1"/>
  <c r="F324" i="2" l="1"/>
  <c r="G324" i="2" s="1"/>
  <c r="E325" i="2" l="1"/>
  <c r="F325" i="2" l="1"/>
  <c r="G325" i="2" s="1"/>
  <c r="E326" i="2" l="1"/>
  <c r="F326" i="2" s="1"/>
  <c r="G326" i="2" s="1"/>
  <c r="E327" i="2" l="1"/>
  <c r="F327" i="2" s="1"/>
  <c r="G327" i="2" s="1"/>
  <c r="E328" i="2" l="1"/>
  <c r="F328" i="2" s="1"/>
  <c r="G328" i="2" s="1"/>
  <c r="E329" i="2" l="1"/>
  <c r="F329" i="2" s="1"/>
  <c r="G329" i="2" s="1"/>
  <c r="E330" i="2" l="1"/>
  <c r="F330" i="2" s="1"/>
  <c r="G330" i="2" s="1"/>
  <c r="E331" i="2" l="1"/>
  <c r="F331" i="2" s="1"/>
  <c r="G331" i="2" s="1"/>
  <c r="E332" i="2" l="1"/>
  <c r="F332" i="2" l="1"/>
  <c r="G332" i="2" s="1"/>
  <c r="I321" i="2"/>
  <c r="E333" i="2" l="1"/>
  <c r="F333" i="2" l="1"/>
  <c r="G333" i="2" s="1"/>
  <c r="E334" i="2" l="1"/>
  <c r="F334" i="2" l="1"/>
  <c r="G334" i="2" s="1"/>
  <c r="E335" i="2" l="1"/>
  <c r="F335" i="2" l="1"/>
  <c r="G335" i="2" s="1"/>
  <c r="E336" i="2" l="1"/>
  <c r="F336" i="2" l="1"/>
  <c r="G336" i="2" s="1"/>
  <c r="E337" i="2" l="1"/>
  <c r="F337" i="2" l="1"/>
  <c r="G337" i="2" s="1"/>
  <c r="E338" i="2" l="1"/>
  <c r="F338" i="2" s="1"/>
  <c r="G338" i="2"/>
  <c r="E339" i="2" l="1"/>
  <c r="F339" i="2" s="1"/>
  <c r="G339" i="2" s="1"/>
  <c r="E340" i="2" l="1"/>
  <c r="F340" i="2" s="1"/>
  <c r="G340" i="2"/>
  <c r="E341" i="2" l="1"/>
  <c r="F341" i="2" s="1"/>
  <c r="G341" i="2"/>
  <c r="E342" i="2" l="1"/>
  <c r="F342" i="2" s="1"/>
  <c r="G342" i="2" s="1"/>
  <c r="E343" i="2" l="1"/>
  <c r="F343" i="2" s="1"/>
  <c r="G343" i="2"/>
  <c r="E344" i="2" l="1"/>
  <c r="F344" i="2" l="1"/>
  <c r="G344" i="2" s="1"/>
  <c r="I333" i="2"/>
  <c r="E345" i="2" l="1"/>
  <c r="F345" i="2" l="1"/>
  <c r="G345" i="2" s="1"/>
  <c r="E346" i="2" l="1"/>
  <c r="F346" i="2" l="1"/>
  <c r="G346" i="2" s="1"/>
  <c r="E347" i="2" l="1"/>
  <c r="F347" i="2" l="1"/>
  <c r="G347" i="2" s="1"/>
  <c r="E348" i="2" l="1"/>
  <c r="F348" i="2" l="1"/>
  <c r="G348" i="2" s="1"/>
  <c r="E349" i="2" l="1"/>
  <c r="F349" i="2" l="1"/>
  <c r="G349" i="2" s="1"/>
  <c r="E350" i="2" l="1"/>
  <c r="F350" i="2" s="1"/>
  <c r="G350" i="2" s="1"/>
  <c r="E351" i="2" l="1"/>
  <c r="F351" i="2" s="1"/>
  <c r="G351" i="2"/>
  <c r="E352" i="2" l="1"/>
  <c r="F352" i="2" s="1"/>
  <c r="G352" i="2" s="1"/>
  <c r="E353" i="2" l="1"/>
  <c r="F353" i="2" s="1"/>
  <c r="G353" i="2" s="1"/>
  <c r="E354" i="2" l="1"/>
  <c r="F354" i="2" s="1"/>
  <c r="G354" i="2" s="1"/>
  <c r="E355" i="2" l="1"/>
  <c r="F355" i="2" s="1"/>
  <c r="G355" i="2" s="1"/>
  <c r="E356" i="2" l="1"/>
  <c r="F356" i="2" l="1"/>
  <c r="G356" i="2" s="1"/>
  <c r="I345" i="2"/>
  <c r="E357" i="2" l="1"/>
  <c r="F357" i="2" l="1"/>
  <c r="G357" i="2" s="1"/>
  <c r="E358" i="2" l="1"/>
  <c r="F358" i="2" l="1"/>
  <c r="G358" i="2" s="1"/>
  <c r="E359" i="2" l="1"/>
  <c r="F359" i="2" l="1"/>
  <c r="G359" i="2" s="1"/>
  <c r="E360" i="2" l="1"/>
  <c r="F360" i="2" l="1"/>
  <c r="G360" i="2" s="1"/>
  <c r="E361" i="2" l="1"/>
  <c r="F361" i="2" l="1"/>
  <c r="G361" i="2" s="1"/>
  <c r="E362" i="2" l="1"/>
  <c r="F362" i="2" s="1"/>
  <c r="G362" i="2" s="1"/>
  <c r="G363" i="2" l="1"/>
  <c r="E363" i="2"/>
  <c r="F363" i="2" s="1"/>
  <c r="E364" i="2" l="1"/>
  <c r="F364" i="2" s="1"/>
  <c r="G364" i="2" s="1"/>
  <c r="E365" i="2" l="1"/>
  <c r="F365" i="2" s="1"/>
  <c r="G365" i="2" s="1"/>
  <c r="E366" i="2" l="1"/>
  <c r="F366" i="2" s="1"/>
  <c r="G366" i="2" s="1"/>
  <c r="G367" i="2" l="1"/>
  <c r="E367" i="2"/>
  <c r="F367" i="2" s="1"/>
  <c r="E368" i="2" l="1"/>
  <c r="F368" i="2" l="1"/>
  <c r="G368" i="2" s="1"/>
  <c r="I357" i="2"/>
</calcChain>
</file>

<file path=xl/sharedStrings.xml><?xml version="1.0" encoding="utf-8"?>
<sst xmlns="http://schemas.openxmlformats.org/spreadsheetml/2006/main" count="18" uniqueCount="17">
  <si>
    <t>nu</t>
  </si>
  <si>
    <t>Restschuld</t>
  </si>
  <si>
    <t>Maandelijkse aflossing</t>
  </si>
  <si>
    <t>Maandelijkse rente</t>
  </si>
  <si>
    <t>Maandelijkse bedrag</t>
  </si>
  <si>
    <t>Maand</t>
  </si>
  <si>
    <t>Jaar</t>
  </si>
  <si>
    <t>Annuiteit</t>
  </si>
  <si>
    <t>Aantal termijnen</t>
  </si>
  <si>
    <t>Hypotheekgevers:</t>
  </si>
  <si>
    <t>Rente</t>
  </si>
  <si>
    <t>Hypotheeknemers:</t>
  </si>
  <si>
    <t>Hypotheek-bedrag</t>
  </si>
  <si>
    <t>Passeerdatum:</t>
  </si>
  <si>
    <t>Onderpand:</t>
  </si>
  <si>
    <t>Annuïteitenhypotheek</t>
  </si>
  <si>
    <t>Betaalde rente in jaar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</si>
</sst>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&quot;€&quot;\ #,##0.00_-"/>
    <numFmt numFmtId="166" formatCode="&quot;€&quot;\ #,##0.00"/>
    <numFmt numFmtId="167" formatCode="0.000%"/>
    <numFmt numFmtId="168" formatCode="&quot;€&quot;\ #,##0.00_-;&quot;€&quot;\ #,##0.00\-"/>
    <numFmt numFmtId="169" formatCode="_ [$€-413]\ * #,##0.00_ ;_ [$€-413]\ * \-#,##0.00_ ;_ [$€-413]\ * &quot;-&quot;??_ ;_ @_ "/>
    <numFmt numFmtId="170" formatCode="0.0%"/>
    <numFmt numFmtId="171" formatCode="_-&quot;£&quot;* #,##0.00_-;\-&quot;£&quot;* #,##0.00_-;_-&quot;£&quot;* &quot;-&quot;??_-;_-@_-"/>
    <numFmt numFmtId="172" formatCode="_-&quot;€&quot;\ * #,##0.00_-;_-&quot;€&quot;\ * #,##0.00\-;_-&quot;€&quot;\ * &quot;-&quot;??_-;_-@_-"/>
  </numFmts>
  <fonts count="9">
    <font>
      <sz val="12"/>
      <color theme="1"/>
      <name val="Lettertype voor hoofdtekst"/>
      <family val="2"/>
    </font>
    <font>
      <sz val="12"/>
      <color theme="1"/>
      <name val="Lettertype voor hoofdteks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color rgb="FF000000"/>
      <name val="Times New Roman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7" fillId="0" borderId="0"/>
    <xf numFmtId="171" fontId="5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Font="1"/>
    <xf numFmtId="10" fontId="0" fillId="0" borderId="0" xfId="0" applyNumberFormat="1"/>
    <xf numFmtId="164" fontId="0" fillId="0" borderId="0" xfId="0" applyNumberFormat="1"/>
    <xf numFmtId="0" fontId="2" fillId="0" borderId="0" xfId="2"/>
    <xf numFmtId="165" fontId="2" fillId="0" borderId="0" xfId="2" applyNumberFormat="1"/>
    <xf numFmtId="166" fontId="2" fillId="0" borderId="0" xfId="2" applyNumberFormat="1"/>
    <xf numFmtId="1" fontId="2" fillId="0" borderId="0" xfId="2" applyNumberFormat="1"/>
    <xf numFmtId="166" fontId="2" fillId="2" borderId="0" xfId="2" applyNumberFormat="1" applyFill="1"/>
    <xf numFmtId="1" fontId="2" fillId="2" borderId="0" xfId="2" applyNumberFormat="1" applyFill="1"/>
    <xf numFmtId="0" fontId="2" fillId="2" borderId="0" xfId="2" applyFill="1"/>
    <xf numFmtId="10" fontId="2" fillId="0" borderId="0" xfId="2" applyNumberFormat="1"/>
    <xf numFmtId="44" fontId="2" fillId="0" borderId="0" xfId="3" applyFont="1"/>
    <xf numFmtId="2" fontId="2" fillId="0" borderId="0" xfId="2" applyNumberFormat="1"/>
    <xf numFmtId="167" fontId="2" fillId="0" borderId="0" xfId="2" applyNumberFormat="1"/>
    <xf numFmtId="0" fontId="3" fillId="0" borderId="0" xfId="2" applyFont="1" applyAlignment="1">
      <alignment horizontal="right"/>
    </xf>
    <xf numFmtId="168" fontId="2" fillId="0" borderId="0" xfId="2" applyNumberFormat="1"/>
    <xf numFmtId="7" fontId="2" fillId="0" borderId="0" xfId="2" applyNumberFormat="1"/>
    <xf numFmtId="0" fontId="3" fillId="0" borderId="0" xfId="2" applyFont="1"/>
    <xf numFmtId="169" fontId="2" fillId="0" borderId="0" xfId="2" applyNumberFormat="1"/>
    <xf numFmtId="10" fontId="2" fillId="0" borderId="0" xfId="4" applyNumberFormat="1" applyFont="1"/>
    <xf numFmtId="170" fontId="2" fillId="0" borderId="0" xfId="4" applyNumberFormat="1" applyFont="1"/>
    <xf numFmtId="14" fontId="2" fillId="0" borderId="0" xfId="2" applyNumberFormat="1"/>
    <xf numFmtId="0" fontId="4" fillId="3" borderId="0" xfId="2" applyFont="1" applyFill="1"/>
  </cellXfs>
  <cellStyles count="13">
    <cellStyle name="Normaal 2" xfId="5"/>
    <cellStyle name="Normaal 3" xfId="6"/>
    <cellStyle name="Procent 2" xfId="7"/>
    <cellStyle name="Procent 3" xfId="4"/>
    <cellStyle name="Stand. 2" xfId="8"/>
    <cellStyle name="Stand. 3" xfId="2"/>
    <cellStyle name="Standaard" xfId="0" builtinId="0"/>
    <cellStyle name="Valuta" xfId="1" builtinId="4"/>
    <cellStyle name="Valuta 2" xfId="9"/>
    <cellStyle name="Valuta 3" xfId="10"/>
    <cellStyle name="Valuta 4" xfId="11"/>
    <cellStyle name="Valuta 5" xfId="3"/>
    <cellStyle name="Valuta 6" xfId="1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168579831135602"/>
          <c:y val="1.5042735042734999E-2"/>
          <c:w val="0.59842628185256397"/>
          <c:h val="0.85239316239316198"/>
        </c:manualLayout>
      </c:layout>
      <c:lineChart>
        <c:grouping val="standard"/>
        <c:varyColors val="0"/>
        <c:ser>
          <c:idx val="0"/>
          <c:order val="0"/>
          <c:tx>
            <c:strRef>
              <c:f>Annuiteit!$E$8</c:f>
              <c:strCache>
                <c:ptCount val="1"/>
                <c:pt idx="0">
                  <c:v>Maandelijkse rente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Annuiteit!$A$9:$A$368</c:f>
              <c:numCache>
                <c:formatCode>m/d/yyyy</c:formatCode>
                <c:ptCount val="360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  <c:pt idx="247">
                  <c:v>45505</c:v>
                </c:pt>
                <c:pt idx="248">
                  <c:v>45536</c:v>
                </c:pt>
                <c:pt idx="249">
                  <c:v>45566</c:v>
                </c:pt>
                <c:pt idx="250">
                  <c:v>45597</c:v>
                </c:pt>
                <c:pt idx="251">
                  <c:v>45627</c:v>
                </c:pt>
                <c:pt idx="252">
                  <c:v>45658</c:v>
                </c:pt>
                <c:pt idx="253">
                  <c:v>45689</c:v>
                </c:pt>
                <c:pt idx="254">
                  <c:v>45717</c:v>
                </c:pt>
                <c:pt idx="255">
                  <c:v>45748</c:v>
                </c:pt>
                <c:pt idx="256">
                  <c:v>45778</c:v>
                </c:pt>
                <c:pt idx="257">
                  <c:v>45809</c:v>
                </c:pt>
                <c:pt idx="258">
                  <c:v>45839</c:v>
                </c:pt>
                <c:pt idx="259">
                  <c:v>45870</c:v>
                </c:pt>
                <c:pt idx="260">
                  <c:v>45901</c:v>
                </c:pt>
                <c:pt idx="261">
                  <c:v>45931</c:v>
                </c:pt>
                <c:pt idx="262">
                  <c:v>45962</c:v>
                </c:pt>
                <c:pt idx="263">
                  <c:v>45992</c:v>
                </c:pt>
                <c:pt idx="264">
                  <c:v>46023</c:v>
                </c:pt>
                <c:pt idx="265">
                  <c:v>46054</c:v>
                </c:pt>
                <c:pt idx="266">
                  <c:v>46082</c:v>
                </c:pt>
                <c:pt idx="267">
                  <c:v>46113</c:v>
                </c:pt>
                <c:pt idx="268">
                  <c:v>46143</c:v>
                </c:pt>
                <c:pt idx="269">
                  <c:v>46174</c:v>
                </c:pt>
                <c:pt idx="270">
                  <c:v>46204</c:v>
                </c:pt>
                <c:pt idx="271">
                  <c:v>46235</c:v>
                </c:pt>
                <c:pt idx="272">
                  <c:v>46266</c:v>
                </c:pt>
                <c:pt idx="273">
                  <c:v>46296</c:v>
                </c:pt>
                <c:pt idx="274">
                  <c:v>46327</c:v>
                </c:pt>
                <c:pt idx="275">
                  <c:v>46357</c:v>
                </c:pt>
                <c:pt idx="276">
                  <c:v>46388</c:v>
                </c:pt>
                <c:pt idx="277">
                  <c:v>46419</c:v>
                </c:pt>
                <c:pt idx="278">
                  <c:v>46447</c:v>
                </c:pt>
                <c:pt idx="279">
                  <c:v>46478</c:v>
                </c:pt>
                <c:pt idx="280">
                  <c:v>46508</c:v>
                </c:pt>
                <c:pt idx="281">
                  <c:v>46539</c:v>
                </c:pt>
                <c:pt idx="282">
                  <c:v>46569</c:v>
                </c:pt>
                <c:pt idx="283">
                  <c:v>46600</c:v>
                </c:pt>
                <c:pt idx="284">
                  <c:v>46631</c:v>
                </c:pt>
                <c:pt idx="285">
                  <c:v>46661</c:v>
                </c:pt>
                <c:pt idx="286">
                  <c:v>46692</c:v>
                </c:pt>
                <c:pt idx="287">
                  <c:v>46722</c:v>
                </c:pt>
                <c:pt idx="288">
                  <c:v>46753</c:v>
                </c:pt>
                <c:pt idx="289">
                  <c:v>46784</c:v>
                </c:pt>
                <c:pt idx="290">
                  <c:v>46813</c:v>
                </c:pt>
                <c:pt idx="291">
                  <c:v>46844</c:v>
                </c:pt>
                <c:pt idx="292">
                  <c:v>46874</c:v>
                </c:pt>
                <c:pt idx="293">
                  <c:v>46905</c:v>
                </c:pt>
                <c:pt idx="294">
                  <c:v>46935</c:v>
                </c:pt>
                <c:pt idx="295">
                  <c:v>46966</c:v>
                </c:pt>
                <c:pt idx="296">
                  <c:v>46997</c:v>
                </c:pt>
                <c:pt idx="297">
                  <c:v>47027</c:v>
                </c:pt>
                <c:pt idx="298">
                  <c:v>47058</c:v>
                </c:pt>
                <c:pt idx="299">
                  <c:v>47088</c:v>
                </c:pt>
                <c:pt idx="300">
                  <c:v>47119</c:v>
                </c:pt>
                <c:pt idx="301">
                  <c:v>47150</c:v>
                </c:pt>
                <c:pt idx="302">
                  <c:v>47178</c:v>
                </c:pt>
                <c:pt idx="303">
                  <c:v>47209</c:v>
                </c:pt>
                <c:pt idx="304">
                  <c:v>47239</c:v>
                </c:pt>
                <c:pt idx="305">
                  <c:v>47270</c:v>
                </c:pt>
                <c:pt idx="306">
                  <c:v>47300</c:v>
                </c:pt>
                <c:pt idx="307">
                  <c:v>47331</c:v>
                </c:pt>
                <c:pt idx="308">
                  <c:v>47362</c:v>
                </c:pt>
                <c:pt idx="309">
                  <c:v>47392</c:v>
                </c:pt>
                <c:pt idx="310">
                  <c:v>47423</c:v>
                </c:pt>
                <c:pt idx="311">
                  <c:v>47453</c:v>
                </c:pt>
                <c:pt idx="312">
                  <c:v>47484</c:v>
                </c:pt>
                <c:pt idx="313">
                  <c:v>47515</c:v>
                </c:pt>
                <c:pt idx="314">
                  <c:v>47543</c:v>
                </c:pt>
                <c:pt idx="315">
                  <c:v>47574</c:v>
                </c:pt>
                <c:pt idx="316">
                  <c:v>47604</c:v>
                </c:pt>
                <c:pt idx="317">
                  <c:v>47635</c:v>
                </c:pt>
                <c:pt idx="318">
                  <c:v>47665</c:v>
                </c:pt>
                <c:pt idx="319">
                  <c:v>47696</c:v>
                </c:pt>
                <c:pt idx="320">
                  <c:v>47727</c:v>
                </c:pt>
                <c:pt idx="321">
                  <c:v>47757</c:v>
                </c:pt>
                <c:pt idx="322">
                  <c:v>47788</c:v>
                </c:pt>
                <c:pt idx="323">
                  <c:v>47818</c:v>
                </c:pt>
                <c:pt idx="324">
                  <c:v>47849</c:v>
                </c:pt>
                <c:pt idx="325">
                  <c:v>47880</c:v>
                </c:pt>
                <c:pt idx="326">
                  <c:v>47908</c:v>
                </c:pt>
                <c:pt idx="327">
                  <c:v>47939</c:v>
                </c:pt>
                <c:pt idx="328">
                  <c:v>47969</c:v>
                </c:pt>
                <c:pt idx="329">
                  <c:v>48000</c:v>
                </c:pt>
                <c:pt idx="330">
                  <c:v>48030</c:v>
                </c:pt>
                <c:pt idx="331">
                  <c:v>48061</c:v>
                </c:pt>
                <c:pt idx="332">
                  <c:v>48092</c:v>
                </c:pt>
                <c:pt idx="333">
                  <c:v>48122</c:v>
                </c:pt>
                <c:pt idx="334">
                  <c:v>48153</c:v>
                </c:pt>
                <c:pt idx="335">
                  <c:v>48183</c:v>
                </c:pt>
                <c:pt idx="336">
                  <c:v>48214</c:v>
                </c:pt>
                <c:pt idx="337">
                  <c:v>48245</c:v>
                </c:pt>
                <c:pt idx="338">
                  <c:v>48274</c:v>
                </c:pt>
                <c:pt idx="339">
                  <c:v>48305</c:v>
                </c:pt>
                <c:pt idx="340">
                  <c:v>48335</c:v>
                </c:pt>
                <c:pt idx="341">
                  <c:v>48366</c:v>
                </c:pt>
                <c:pt idx="342">
                  <c:v>48396</c:v>
                </c:pt>
                <c:pt idx="343">
                  <c:v>48427</c:v>
                </c:pt>
                <c:pt idx="344">
                  <c:v>48458</c:v>
                </c:pt>
                <c:pt idx="345">
                  <c:v>48488</c:v>
                </c:pt>
                <c:pt idx="346">
                  <c:v>48519</c:v>
                </c:pt>
                <c:pt idx="347">
                  <c:v>48549</c:v>
                </c:pt>
                <c:pt idx="348">
                  <c:v>48580</c:v>
                </c:pt>
                <c:pt idx="349">
                  <c:v>48611</c:v>
                </c:pt>
                <c:pt idx="350">
                  <c:v>48639</c:v>
                </c:pt>
                <c:pt idx="351">
                  <c:v>48670</c:v>
                </c:pt>
                <c:pt idx="352">
                  <c:v>48700</c:v>
                </c:pt>
                <c:pt idx="353">
                  <c:v>48731</c:v>
                </c:pt>
                <c:pt idx="354">
                  <c:v>48761</c:v>
                </c:pt>
                <c:pt idx="355">
                  <c:v>48792</c:v>
                </c:pt>
                <c:pt idx="356">
                  <c:v>48823</c:v>
                </c:pt>
                <c:pt idx="357">
                  <c:v>48853</c:v>
                </c:pt>
                <c:pt idx="358">
                  <c:v>48884</c:v>
                </c:pt>
                <c:pt idx="359">
                  <c:v>48914</c:v>
                </c:pt>
              </c:numCache>
            </c:numRef>
          </c:cat>
          <c:val>
            <c:numRef>
              <c:f>Annuiteit!$E$9:$E$368</c:f>
              <c:numCache>
                <c:formatCode>"€"\ #,##0.00</c:formatCode>
                <c:ptCount val="360"/>
                <c:pt idx="0">
                  <c:v>583.33333333333337</c:v>
                </c:pt>
                <c:pt idx="1">
                  <c:v>582.63242942131819</c:v>
                </c:pt>
                <c:pt idx="2">
                  <c:v>581.92860507633623</c:v>
                </c:pt>
                <c:pt idx="3">
                  <c:v>581.22184812991679</c:v>
                </c:pt>
                <c:pt idx="4">
                  <c:v>580.51214636288728</c:v>
                </c:pt>
                <c:pt idx="5">
                  <c:v>579.79948750516189</c:v>
                </c:pt>
                <c:pt idx="6">
                  <c:v>579.0838592355293</c:v>
                </c:pt>
                <c:pt idx="7">
                  <c:v>578.36524918143971</c:v>
                </c:pt>
                <c:pt idx="8">
                  <c:v>577.64364491879167</c:v>
                </c:pt>
                <c:pt idx="9">
                  <c:v>576.91903397171575</c:v>
                </c:pt>
                <c:pt idx="10">
                  <c:v>576.19140381236036</c:v>
                </c:pt>
                <c:pt idx="11">
                  <c:v>575.46074186067437</c:v>
                </c:pt>
                <c:pt idx="12">
                  <c:v>574.72703548418974</c:v>
                </c:pt>
                <c:pt idx="13">
                  <c:v>573.99027199780301</c:v>
                </c:pt>
                <c:pt idx="14">
                  <c:v>573.25043866355645</c:v>
                </c:pt>
                <c:pt idx="15">
                  <c:v>572.50752269041709</c:v>
                </c:pt>
                <c:pt idx="16">
                  <c:v>571.76151123405634</c:v>
                </c:pt>
                <c:pt idx="17">
                  <c:v>571.01239139662732</c:v>
                </c:pt>
                <c:pt idx="18">
                  <c:v>570.26015022654246</c:v>
                </c:pt>
                <c:pt idx="19">
                  <c:v>569.50477471824888</c:v>
                </c:pt>
                <c:pt idx="20">
                  <c:v>568.74625181200418</c:v>
                </c:pt>
                <c:pt idx="21">
                  <c:v>567.98456839365008</c:v>
                </c:pt>
                <c:pt idx="22">
                  <c:v>567.21971129438612</c:v>
                </c:pt>
                <c:pt idx="23">
                  <c:v>566.45166729054188</c:v>
                </c:pt>
                <c:pt idx="24">
                  <c:v>565.68042310334829</c:v>
                </c:pt>
                <c:pt idx="25">
                  <c:v>564.90596539870796</c:v>
                </c:pt>
                <c:pt idx="26">
                  <c:v>564.12828078696509</c:v>
                </c:pt>
                <c:pt idx="27">
                  <c:v>563.34735582267342</c:v>
                </c:pt>
                <c:pt idx="28">
                  <c:v>562.56317700436375</c:v>
                </c:pt>
                <c:pt idx="29">
                  <c:v>561.77573077431123</c:v>
                </c:pt>
                <c:pt idx="30">
                  <c:v>560.9850035183</c:v>
                </c:pt>
                <c:pt idx="31">
                  <c:v>560.19098156538871</c:v>
                </c:pt>
                <c:pt idx="32">
                  <c:v>559.39365118767375</c:v>
                </c:pt>
                <c:pt idx="33">
                  <c:v>558.5929986000516</c:v>
                </c:pt>
                <c:pt idx="34">
                  <c:v>557.78900995998094</c:v>
                </c:pt>
                <c:pt idx="35">
                  <c:v>556.98167136724351</c:v>
                </c:pt>
                <c:pt idx="36">
                  <c:v>556.17096886370291</c:v>
                </c:pt>
                <c:pt idx="37">
                  <c:v>555.35688843306423</c:v>
                </c:pt>
                <c:pt idx="38">
                  <c:v>554.53941600063115</c:v>
                </c:pt>
                <c:pt idx="39">
                  <c:v>553.71853743306303</c:v>
                </c:pt>
                <c:pt idx="40">
                  <c:v>552.89423853813003</c:v>
                </c:pt>
                <c:pt idx="41">
                  <c:v>552.06650506446806</c:v>
                </c:pt>
                <c:pt idx="42">
                  <c:v>551.23532270133262</c:v>
                </c:pt>
                <c:pt idx="43">
                  <c:v>550.40067707835067</c:v>
                </c:pt>
                <c:pt idx="44">
                  <c:v>549.56255376527304</c:v>
                </c:pt>
                <c:pt idx="45">
                  <c:v>548.72093827172421</c:v>
                </c:pt>
                <c:pt idx="46">
                  <c:v>547.87581604695231</c:v>
                </c:pt>
                <c:pt idx="47">
                  <c:v>547.02717247957719</c:v>
                </c:pt>
                <c:pt idx="48">
                  <c:v>546.17499289733792</c:v>
                </c:pt>
                <c:pt idx="49">
                  <c:v>545.31926256683926</c:v>
                </c:pt>
                <c:pt idx="50">
                  <c:v>544.45996669329691</c:v>
                </c:pt>
                <c:pt idx="51">
                  <c:v>543.59709042028157</c:v>
                </c:pt>
                <c:pt idx="52">
                  <c:v>542.73061882946195</c:v>
                </c:pt>
                <c:pt idx="53">
                  <c:v>541.86053694034729</c:v>
                </c:pt>
                <c:pt idx="54">
                  <c:v>540.98682971002779</c:v>
                </c:pt>
                <c:pt idx="55">
                  <c:v>540.10948203291548</c:v>
                </c:pt>
                <c:pt idx="56">
                  <c:v>539.22847874048182</c:v>
                </c:pt>
                <c:pt idx="57">
                  <c:v>538.34380460099635</c:v>
                </c:pt>
                <c:pt idx="58">
                  <c:v>537.45544431926305</c:v>
                </c:pt>
                <c:pt idx="59">
                  <c:v>536.56338253635579</c:v>
                </c:pt>
                <c:pt idx="60">
                  <c:v>535.6676038293532</c:v>
                </c:pt>
                <c:pt idx="61">
                  <c:v>534.76809271107129</c:v>
                </c:pt>
                <c:pt idx="62">
                  <c:v>533.86483362979664</c:v>
                </c:pt>
                <c:pt idx="63">
                  <c:v>532.95781096901658</c:v>
                </c:pt>
                <c:pt idx="64">
                  <c:v>532.04700904715003</c:v>
                </c:pt>
                <c:pt idx="65">
                  <c:v>531.13241211727575</c:v>
                </c:pt>
                <c:pt idx="66">
                  <c:v>530.21400436686019</c:v>
                </c:pt>
                <c:pt idx="67">
                  <c:v>529.29176991748466</c:v>
                </c:pt>
                <c:pt idx="68">
                  <c:v>528.36569282457003</c:v>
                </c:pt>
                <c:pt idx="69">
                  <c:v>527.43575707710158</c:v>
                </c:pt>
                <c:pt idx="70">
                  <c:v>526.501946597352</c:v>
                </c:pt>
                <c:pt idx="71">
                  <c:v>525.56424524060355</c:v>
                </c:pt>
                <c:pt idx="72">
                  <c:v>524.62263679486853</c:v>
                </c:pt>
                <c:pt idx="73">
                  <c:v>523.67710498060967</c:v>
                </c:pt>
                <c:pt idx="74">
                  <c:v>522.72763345045814</c:v>
                </c:pt>
                <c:pt idx="75">
                  <c:v>521.77420578893089</c:v>
                </c:pt>
                <c:pt idx="76">
                  <c:v>520.81680551214731</c:v>
                </c:pt>
                <c:pt idx="77">
                  <c:v>519.85541606754384</c:v>
                </c:pt>
                <c:pt idx="78">
                  <c:v>518.89002083358776</c:v>
                </c:pt>
                <c:pt idx="79">
                  <c:v>517.92060311949024</c:v>
                </c:pt>
                <c:pt idx="80">
                  <c:v>516.94714616491729</c:v>
                </c:pt>
                <c:pt idx="81">
                  <c:v>515.96963313970025</c:v>
                </c:pt>
                <c:pt idx="82">
                  <c:v>514.98804714354492</c:v>
                </c:pt>
                <c:pt idx="83">
                  <c:v>514.00237120573888</c:v>
                </c:pt>
                <c:pt idx="84">
                  <c:v>513.01258828485868</c:v>
                </c:pt>
                <c:pt idx="85">
                  <c:v>512.01868126847478</c:v>
                </c:pt>
                <c:pt idx="86">
                  <c:v>511.02063297285594</c:v>
                </c:pt>
                <c:pt idx="87">
                  <c:v>510.01842614267201</c:v>
                </c:pt>
                <c:pt idx="88">
                  <c:v>509.01204345069556</c:v>
                </c:pt>
                <c:pt idx="89">
                  <c:v>508.00146749750274</c:v>
                </c:pt>
                <c:pt idx="90">
                  <c:v>506.98668081117148</c:v>
                </c:pt>
                <c:pt idx="91">
                  <c:v>505.96766584698054</c:v>
                </c:pt>
                <c:pt idx="92">
                  <c:v>504.94440498710554</c:v>
                </c:pt>
                <c:pt idx="93">
                  <c:v>503.91688054031437</c:v>
                </c:pt>
                <c:pt idx="94">
                  <c:v>502.88507474166153</c:v>
                </c:pt>
                <c:pt idx="95">
                  <c:v>501.84896975218095</c:v>
                </c:pt>
                <c:pt idx="96">
                  <c:v>500.80854765857754</c:v>
                </c:pt>
                <c:pt idx="97">
                  <c:v>499.76379047291749</c:v>
                </c:pt>
                <c:pt idx="98">
                  <c:v>498.7146801323172</c:v>
                </c:pt>
                <c:pt idx="99">
                  <c:v>497.66119849863099</c:v>
                </c:pt>
                <c:pt idx="100">
                  <c:v>496.60332735813785</c:v>
                </c:pt>
                <c:pt idx="101">
                  <c:v>495.54104842122592</c:v>
                </c:pt>
                <c:pt idx="102">
                  <c:v>494.47434332207689</c:v>
                </c:pt>
                <c:pt idx="103">
                  <c:v>493.40319361834804</c:v>
                </c:pt>
                <c:pt idx="104">
                  <c:v>492.32758079085369</c:v>
                </c:pt>
                <c:pt idx="105">
                  <c:v>491.24748624324479</c:v>
                </c:pt>
                <c:pt idx="106">
                  <c:v>490.16289130168752</c:v>
                </c:pt>
                <c:pt idx="107">
                  <c:v>489.07377721454037</c:v>
                </c:pt>
                <c:pt idx="108">
                  <c:v>487.98012515203021</c:v>
                </c:pt>
                <c:pt idx="109">
                  <c:v>486.88191620592619</c:v>
                </c:pt>
                <c:pt idx="110">
                  <c:v>485.77913138921332</c:v>
                </c:pt>
                <c:pt idx="111">
                  <c:v>484.67175163576422</c:v>
                </c:pt>
                <c:pt idx="112">
                  <c:v>483.55975780000909</c:v>
                </c:pt>
                <c:pt idx="113">
                  <c:v>482.44313065660504</c:v>
                </c:pt>
                <c:pt idx="114">
                  <c:v>481.32185090010336</c:v>
                </c:pt>
                <c:pt idx="115">
                  <c:v>480.19589914461631</c:v>
                </c:pt>
                <c:pt idx="116">
                  <c:v>479.0652559234814</c:v>
                </c:pt>
                <c:pt idx="117">
                  <c:v>477.9299016889251</c:v>
                </c:pt>
                <c:pt idx="118">
                  <c:v>476.78981681172485</c:v>
                </c:pt>
                <c:pt idx="119">
                  <c:v>475.64498158086957</c:v>
                </c:pt>
                <c:pt idx="120">
                  <c:v>474.495376203219</c:v>
                </c:pt>
                <c:pt idx="121">
                  <c:v>473.34098080316159</c:v>
                </c:pt>
                <c:pt idx="122">
                  <c:v>472.18177542227062</c:v>
                </c:pt>
                <c:pt idx="123">
                  <c:v>471.01774001895927</c:v>
                </c:pt>
                <c:pt idx="124">
                  <c:v>469.84885446813411</c:v>
                </c:pt>
                <c:pt idx="125">
                  <c:v>468.67509856084718</c:v>
                </c:pt>
                <c:pt idx="126">
                  <c:v>467.49645200394662</c:v>
                </c:pt>
                <c:pt idx="127">
                  <c:v>466.31289441972558</c:v>
                </c:pt>
                <c:pt idx="128">
                  <c:v>465.12440534557027</c:v>
                </c:pt>
                <c:pt idx="129">
                  <c:v>463.93096423360606</c:v>
                </c:pt>
                <c:pt idx="130">
                  <c:v>462.73255045034193</c:v>
                </c:pt>
                <c:pt idx="131">
                  <c:v>461.52914327631424</c:v>
                </c:pt>
                <c:pt idx="132">
                  <c:v>460.32072190572802</c:v>
                </c:pt>
                <c:pt idx="133">
                  <c:v>459.1072654460977</c:v>
                </c:pt>
                <c:pt idx="134">
                  <c:v>457.8887529178856</c:v>
                </c:pt>
                <c:pt idx="135">
                  <c:v>456.66516325413932</c:v>
                </c:pt>
                <c:pt idx="136">
                  <c:v>455.43647530012737</c:v>
                </c:pt>
                <c:pt idx="137">
                  <c:v>454.20266781297386</c:v>
                </c:pt>
                <c:pt idx="138">
                  <c:v>452.9637194612904</c:v>
                </c:pt>
                <c:pt idx="139">
                  <c:v>451.71960882480835</c:v>
                </c:pt>
                <c:pt idx="140">
                  <c:v>450.47031439400752</c:v>
                </c:pt>
                <c:pt idx="141">
                  <c:v>449.21581456974508</c:v>
                </c:pt>
                <c:pt idx="142">
                  <c:v>447.95608766288154</c:v>
                </c:pt>
                <c:pt idx="143">
                  <c:v>446.69111189390605</c:v>
                </c:pt>
                <c:pt idx="144">
                  <c:v>445.42086539255985</c:v>
                </c:pt>
                <c:pt idx="145">
                  <c:v>444.14532619745813</c:v>
                </c:pt>
                <c:pt idx="146">
                  <c:v>442.86447225571004</c:v>
                </c:pt>
                <c:pt idx="147">
                  <c:v>441.57828142253794</c:v>
                </c:pt>
                <c:pt idx="148">
                  <c:v>440.28673146089449</c:v>
                </c:pt>
                <c:pt idx="149">
                  <c:v>438.98980004107733</c:v>
                </c:pt>
                <c:pt idx="150">
                  <c:v>437.68746474034441</c:v>
                </c:pt>
                <c:pt idx="151">
                  <c:v>436.37970304252502</c:v>
                </c:pt>
                <c:pt idx="152">
                  <c:v>435.06649233763136</c:v>
                </c:pt>
                <c:pt idx="153">
                  <c:v>433.74780992146742</c:v>
                </c:pt>
                <c:pt idx="154">
                  <c:v>432.42363299523601</c:v>
                </c:pt>
                <c:pt idx="155">
                  <c:v>431.09393866514529</c:v>
                </c:pt>
                <c:pt idx="156">
                  <c:v>429.75870394201257</c:v>
                </c:pt>
                <c:pt idx="157">
                  <c:v>428.41790574086684</c:v>
                </c:pt>
                <c:pt idx="158">
                  <c:v>427.0715208805496</c:v>
                </c:pt>
                <c:pt idx="159">
                  <c:v>425.71952608331441</c:v>
                </c:pt>
                <c:pt idx="160">
                  <c:v>424.36189797442415</c:v>
                </c:pt>
                <c:pt idx="161">
                  <c:v>422.99861308174673</c:v>
                </c:pt>
                <c:pt idx="162">
                  <c:v>421.62964783534989</c:v>
                </c:pt>
                <c:pt idx="163">
                  <c:v>420.25497856709302</c:v>
                </c:pt>
                <c:pt idx="164">
                  <c:v>418.87458151021838</c:v>
                </c:pt>
                <c:pt idx="165">
                  <c:v>417.48843279894021</c:v>
                </c:pt>
                <c:pt idx="166">
                  <c:v>416.09650846803169</c:v>
                </c:pt>
                <c:pt idx="167">
                  <c:v>414.69878445241096</c:v>
                </c:pt>
                <c:pt idx="168">
                  <c:v>413.2952365867252</c:v>
                </c:pt>
                <c:pt idx="169">
                  <c:v>411.88584060493241</c:v>
                </c:pt>
                <c:pt idx="170">
                  <c:v>410.47057213988211</c:v>
                </c:pt>
                <c:pt idx="171">
                  <c:v>409.04940672289416</c:v>
                </c:pt>
                <c:pt idx="172">
                  <c:v>407.62231978333534</c:v>
                </c:pt>
                <c:pt idx="173">
                  <c:v>406.18928664819509</c:v>
                </c:pt>
                <c:pt idx="174">
                  <c:v>404.75028254165846</c:v>
                </c:pt>
                <c:pt idx="175">
                  <c:v>403.30528258467797</c:v>
                </c:pt>
                <c:pt idx="176">
                  <c:v>401.85426179454322</c:v>
                </c:pt>
                <c:pt idx="177">
                  <c:v>400.39719508444972</c:v>
                </c:pt>
                <c:pt idx="178">
                  <c:v>398.93405726306406</c:v>
                </c:pt>
                <c:pt idx="179">
                  <c:v>397.46482303408931</c:v>
                </c:pt>
                <c:pt idx="180">
                  <c:v>395.98946699582717</c:v>
                </c:pt>
                <c:pt idx="181">
                  <c:v>394.50796364073904</c:v>
                </c:pt>
                <c:pt idx="182">
                  <c:v>393.02028735500465</c:v>
                </c:pt>
                <c:pt idx="183">
                  <c:v>391.52641241807964</c:v>
                </c:pt>
                <c:pt idx="184">
                  <c:v>390.0263130022509</c:v>
                </c:pt>
                <c:pt idx="185">
                  <c:v>388.51996317218942</c:v>
                </c:pt>
                <c:pt idx="186">
                  <c:v>387.00733688450282</c:v>
                </c:pt>
                <c:pt idx="187">
                  <c:v>385.48840798728412</c:v>
                </c:pt>
                <c:pt idx="188">
                  <c:v>383.96315021966035</c:v>
                </c:pt>
                <c:pt idx="189">
                  <c:v>382.43153721133808</c:v>
                </c:pt>
                <c:pt idx="190">
                  <c:v>380.89354248214789</c:v>
                </c:pt>
                <c:pt idx="191">
                  <c:v>379.34913944158598</c:v>
                </c:pt>
                <c:pt idx="192">
                  <c:v>377.79830138835513</c:v>
                </c:pt>
                <c:pt idx="193">
                  <c:v>376.24100150990239</c:v>
                </c:pt>
                <c:pt idx="194">
                  <c:v>374.67721288195622</c:v>
                </c:pt>
                <c:pt idx="195">
                  <c:v>373.10690846806023</c:v>
                </c:pt>
                <c:pt idx="196">
                  <c:v>371.53006111910639</c:v>
                </c:pt>
                <c:pt idx="197">
                  <c:v>369.94664357286518</c:v>
                </c:pt>
                <c:pt idx="198">
                  <c:v>368.3566284535147</c:v>
                </c:pt>
                <c:pt idx="199">
                  <c:v>366.75998827116678</c:v>
                </c:pt>
                <c:pt idx="200">
                  <c:v>365.1566954213925</c:v>
                </c:pt>
                <c:pt idx="201">
                  <c:v>363.54672218474417</c:v>
                </c:pt>
                <c:pt idx="202">
                  <c:v>361.9300407262765</c:v>
                </c:pt>
                <c:pt idx="203">
                  <c:v>360.30662309506516</c:v>
                </c:pt>
                <c:pt idx="204">
                  <c:v>358.67644122372377</c:v>
                </c:pt>
                <c:pt idx="205">
                  <c:v>357.03946692791851</c:v>
                </c:pt>
                <c:pt idx="206">
                  <c:v>355.39567190588076</c:v>
                </c:pt>
                <c:pt idx="207">
                  <c:v>353.74502773791778</c:v>
                </c:pt>
                <c:pt idx="208">
                  <c:v>352.08750588592153</c:v>
                </c:pt>
                <c:pt idx="209">
                  <c:v>350.42307769287549</c:v>
                </c:pt>
                <c:pt idx="210">
                  <c:v>348.75171438235833</c:v>
                </c:pt>
                <c:pt idx="211">
                  <c:v>347.07338705804727</c:v>
                </c:pt>
                <c:pt idx="212">
                  <c:v>345.38806670321833</c:v>
                </c:pt>
                <c:pt idx="213">
                  <c:v>343.69572418024433</c:v>
                </c:pt>
                <c:pt idx="214">
                  <c:v>341.99633023009119</c:v>
                </c:pt>
                <c:pt idx="215">
                  <c:v>340.28985547181247</c:v>
                </c:pt>
                <c:pt idx="216">
                  <c:v>338.57627040204085</c:v>
                </c:pt>
                <c:pt idx="217">
                  <c:v>336.8555453944785</c:v>
                </c:pt>
                <c:pt idx="218">
                  <c:v>335.12765069938467</c:v>
                </c:pt>
                <c:pt idx="219">
                  <c:v>333.39255644306132</c:v>
                </c:pt>
                <c:pt idx="220">
                  <c:v>331.65023262733655</c:v>
                </c:pt>
                <c:pt idx="221">
                  <c:v>329.90064912904631</c:v>
                </c:pt>
                <c:pt idx="222">
                  <c:v>328.14377569951324</c:v>
                </c:pt>
                <c:pt idx="223">
                  <c:v>326.37958196402377</c:v>
                </c:pt>
                <c:pt idx="224">
                  <c:v>324.60803742130304</c:v>
                </c:pt>
                <c:pt idx="225">
                  <c:v>322.82911144298765</c:v>
                </c:pt>
                <c:pt idx="226">
                  <c:v>321.04277327309597</c:v>
                </c:pt>
                <c:pt idx="227">
                  <c:v>319.2489920274964</c:v>
                </c:pt>
                <c:pt idx="228">
                  <c:v>317.44773669337354</c:v>
                </c:pt>
                <c:pt idx="229">
                  <c:v>315.63897612869175</c:v>
                </c:pt>
                <c:pt idx="230">
                  <c:v>313.82267906165714</c:v>
                </c:pt>
                <c:pt idx="231">
                  <c:v>311.99881409017661</c:v>
                </c:pt>
                <c:pt idx="232">
                  <c:v>310.16734968131487</c:v>
                </c:pt>
                <c:pt idx="233">
                  <c:v>308.32825417074952</c:v>
                </c:pt>
                <c:pt idx="234">
                  <c:v>306.48149576222352</c:v>
                </c:pt>
                <c:pt idx="235">
                  <c:v>304.62704252699524</c:v>
                </c:pt>
                <c:pt idx="236">
                  <c:v>302.76486240328694</c:v>
                </c:pt>
                <c:pt idx="237">
                  <c:v>300.89492319572986</c:v>
                </c:pt>
                <c:pt idx="238">
                  <c:v>299.01719257480789</c:v>
                </c:pt>
                <c:pt idx="239">
                  <c:v>297.13163807629877</c:v>
                </c:pt>
                <c:pt idx="240">
                  <c:v>295.23822710071255</c:v>
                </c:pt>
                <c:pt idx="241">
                  <c:v>293.33692691272807</c:v>
                </c:pt>
                <c:pt idx="242">
                  <c:v>291.42770464062693</c:v>
                </c:pt>
                <c:pt idx="243">
                  <c:v>289.51052727572539</c:v>
                </c:pt>
                <c:pt idx="244">
                  <c:v>287.58536167180347</c:v>
                </c:pt>
                <c:pt idx="245">
                  <c:v>285.65217454453176</c:v>
                </c:pt>
                <c:pt idx="246">
                  <c:v>283.71093247089658</c:v>
                </c:pt>
                <c:pt idx="247">
                  <c:v>281.7616018886211</c:v>
                </c:pt>
                <c:pt idx="248">
                  <c:v>279.80414909558624</c:v>
                </c:pt>
                <c:pt idx="249">
                  <c:v>277.83854024924705</c:v>
                </c:pt>
                <c:pt idx="250">
                  <c:v>275.86474136604807</c:v>
                </c:pt>
                <c:pt idx="251">
                  <c:v>273.88271832083581</c:v>
                </c:pt>
                <c:pt idx="252">
                  <c:v>271.89243684626848</c:v>
                </c:pt>
                <c:pt idx="253">
                  <c:v>269.89386253222381</c:v>
                </c:pt>
                <c:pt idx="254">
                  <c:v>267.88696082520391</c:v>
                </c:pt>
                <c:pt idx="255">
                  <c:v>265.87169702773809</c:v>
                </c:pt>
                <c:pt idx="256">
                  <c:v>263.84803629778293</c:v>
                </c:pt>
                <c:pt idx="257">
                  <c:v>261.81594364811951</c:v>
                </c:pt>
                <c:pt idx="258">
                  <c:v>259.77538394574918</c:v>
                </c:pt>
                <c:pt idx="259">
                  <c:v>257.72632191128565</c:v>
                </c:pt>
                <c:pt idx="260">
                  <c:v>255.66872211834519</c:v>
                </c:pt>
                <c:pt idx="261">
                  <c:v>253.60254899293417</c:v>
                </c:pt>
                <c:pt idx="262">
                  <c:v>251.5277668128339</c:v>
                </c:pt>
                <c:pt idx="263">
                  <c:v>249.44433970698324</c:v>
                </c:pt>
                <c:pt idx="264">
                  <c:v>247.35223165485817</c:v>
                </c:pt>
                <c:pt idx="265">
                  <c:v>245.25140648584929</c:v>
                </c:pt>
                <c:pt idx="266">
                  <c:v>243.14182787863618</c:v>
                </c:pt>
                <c:pt idx="267">
                  <c:v>241.02345936055966</c:v>
                </c:pt>
                <c:pt idx="268">
                  <c:v>238.89626430699118</c:v>
                </c:pt>
                <c:pt idx="269">
                  <c:v>236.76020594069951</c:v>
                </c:pt>
                <c:pt idx="270">
                  <c:v>234.61524733121496</c:v>
                </c:pt>
                <c:pt idx="271">
                  <c:v>232.46135139419084</c:v>
                </c:pt>
                <c:pt idx="272">
                  <c:v>230.29848089076253</c:v>
                </c:pt>
                <c:pt idx="273">
                  <c:v>228.1265984269032</c:v>
                </c:pt>
                <c:pt idx="274">
                  <c:v>225.9456664527778</c:v>
                </c:pt>
                <c:pt idx="275">
                  <c:v>223.75564726209359</c:v>
                </c:pt>
                <c:pt idx="276">
                  <c:v>221.55650299144816</c:v>
                </c:pt>
                <c:pt idx="277">
                  <c:v>219.34819561967504</c:v>
                </c:pt>
                <c:pt idx="278">
                  <c:v>217.13068696718619</c:v>
                </c:pt>
                <c:pt idx="279">
                  <c:v>214.90393869531201</c:v>
                </c:pt>
                <c:pt idx="280">
                  <c:v>212.66791230563831</c:v>
                </c:pt>
                <c:pt idx="281">
                  <c:v>210.42256913934102</c:v>
                </c:pt>
                <c:pt idx="282">
                  <c:v>208.16787037651747</c:v>
                </c:pt>
                <c:pt idx="283">
                  <c:v>205.90377703551545</c:v>
                </c:pt>
                <c:pt idx="284">
                  <c:v>203.63024997225932</c:v>
                </c:pt>
                <c:pt idx="285">
                  <c:v>201.34724987957293</c:v>
                </c:pt>
                <c:pt idx="286">
                  <c:v>199.05473728650031</c:v>
                </c:pt>
                <c:pt idx="287">
                  <c:v>196.75267255762324</c:v>
                </c:pt>
                <c:pt idx="288">
                  <c:v>194.44101589237587</c:v>
                </c:pt>
                <c:pt idx="289">
                  <c:v>192.11972732435663</c:v>
                </c:pt>
                <c:pt idx="290">
                  <c:v>189.78876672063731</c:v>
                </c:pt>
                <c:pt idx="291">
                  <c:v>187.44809378106913</c:v>
                </c:pt>
                <c:pt idx="292">
                  <c:v>185.09766803758609</c:v>
                </c:pt>
                <c:pt idx="293">
                  <c:v>182.73744885350524</c:v>
                </c:pt>
                <c:pt idx="294">
                  <c:v>180.36739542282399</c:v>
                </c:pt>
                <c:pt idx="295">
                  <c:v>177.98746676951498</c:v>
                </c:pt>
                <c:pt idx="296">
                  <c:v>175.59762174681714</c:v>
                </c:pt>
                <c:pt idx="297">
                  <c:v>173.19781903652472</c:v>
                </c:pt>
                <c:pt idx="298">
                  <c:v>170.78801714827276</c:v>
                </c:pt>
                <c:pt idx="299">
                  <c:v>168.36817441881973</c:v>
                </c:pt>
                <c:pt idx="300">
                  <c:v>165.93824901132734</c:v>
                </c:pt>
                <c:pt idx="301">
                  <c:v>163.49819891463704</c:v>
                </c:pt>
                <c:pt idx="302">
                  <c:v>161.04798194254388</c:v>
                </c:pt>
                <c:pt idx="303">
                  <c:v>158.58755573306698</c:v>
                </c:pt>
                <c:pt idx="304">
                  <c:v>156.1168777477173</c:v>
                </c:pt>
                <c:pt idx="305">
                  <c:v>153.63590527076198</c:v>
                </c:pt>
                <c:pt idx="306">
                  <c:v>151.144595408486</c:v>
                </c:pt>
                <c:pt idx="307">
                  <c:v>148.64290508845056</c:v>
                </c:pt>
                <c:pt idx="308">
                  <c:v>146.13079105874829</c:v>
                </c:pt>
                <c:pt idx="309">
                  <c:v>143.60820988725558</c:v>
                </c:pt>
                <c:pt idx="310">
                  <c:v>141.07511796088167</c:v>
                </c:pt>
                <c:pt idx="311">
                  <c:v>138.53147148481452</c:v>
                </c:pt>
                <c:pt idx="312">
                  <c:v>135.97722648176378</c:v>
                </c:pt>
                <c:pt idx="313">
                  <c:v>133.41233879120031</c:v>
                </c:pt>
                <c:pt idx="314">
                  <c:v>130.83676406859283</c:v>
                </c:pt>
                <c:pt idx="315">
                  <c:v>128.25045778464116</c:v>
                </c:pt>
                <c:pt idx="316">
                  <c:v>125.65337522450636</c:v>
                </c:pt>
                <c:pt idx="317">
                  <c:v>123.04547148703766</c:v>
                </c:pt>
                <c:pt idx="318">
                  <c:v>120.42670148399617</c:v>
                </c:pt>
                <c:pt idx="319">
                  <c:v>117.79701993927534</c:v>
                </c:pt>
                <c:pt idx="320">
                  <c:v>115.15638138811818</c:v>
                </c:pt>
                <c:pt idx="321">
                  <c:v>112.5047401763312</c:v>
                </c:pt>
                <c:pt idx="322">
                  <c:v>109.84205045949511</c:v>
                </c:pt>
                <c:pt idx="323">
                  <c:v>107.16826620217218</c:v>
                </c:pt>
                <c:pt idx="324">
                  <c:v>104.48334117711043</c:v>
                </c:pt>
                <c:pt idx="325">
                  <c:v>101.78722896444424</c:v>
                </c:pt>
                <c:pt idx="326">
                  <c:v>99.079882950891943</c:v>
                </c:pt>
                <c:pt idx="327">
                  <c:v>96.361256328949864</c:v>
                </c:pt>
                <c:pt idx="328">
                  <c:v>93.631302096083004</c:v>
                </c:pt>
                <c:pt idx="329">
                  <c:v>90.889973053912527</c:v>
                </c:pt>
                <c:pt idx="330">
                  <c:v>88.137221807399683</c:v>
                </c:pt>
                <c:pt idx="331">
                  <c:v>85.373000764026372</c:v>
                </c:pt>
                <c:pt idx="332">
                  <c:v>82.597262132972347</c:v>
                </c:pt>
                <c:pt idx="333">
                  <c:v>79.809957924288909</c:v>
                </c:pt>
                <c:pt idx="334">
                  <c:v>77.011039948069296</c:v>
                </c:pt>
                <c:pt idx="335">
                  <c:v>74.200459813615439</c:v>
                </c:pt>
                <c:pt idx="336">
                  <c:v>71.378168928601369</c:v>
                </c:pt>
                <c:pt idx="337">
                  <c:v>68.544118498233047</c:v>
                </c:pt>
                <c:pt idx="338">
                  <c:v>65.698259524404875</c:v>
                </c:pt>
                <c:pt idx="339">
                  <c:v>62.840542804852419</c:v>
                </c:pt>
                <c:pt idx="340">
                  <c:v>59.970918932301828</c:v>
                </c:pt>
                <c:pt idx="341">
                  <c:v>57.089338293615612</c:v>
                </c:pt>
                <c:pt idx="342">
                  <c:v>54.195751068934861</c:v>
                </c:pt>
                <c:pt idx="343">
                  <c:v>51.290107230817945</c:v>
                </c:pt>
                <c:pt idx="344">
                  <c:v>48.372356543375538</c:v>
                </c:pt>
                <c:pt idx="345">
                  <c:v>45.442448561402131</c:v>
                </c:pt>
                <c:pt idx="346">
                  <c:v>42.500332629503824</c:v>
                </c:pt>
                <c:pt idx="347">
                  <c:v>39.545957881222613</c:v>
                </c:pt>
                <c:pt idx="348">
                  <c:v>36.579273238156894</c:v>
                </c:pt>
                <c:pt idx="349">
                  <c:v>33.6002274090784</c:v>
                </c:pt>
                <c:pt idx="350">
                  <c:v>30.608768889045418</c:v>
                </c:pt>
                <c:pt idx="351">
                  <c:v>27.604845958512296</c:v>
                </c:pt>
                <c:pt idx="352">
                  <c:v>24.588406682435288</c:v>
                </c:pt>
                <c:pt idx="353">
                  <c:v>21.559398909374622</c:v>
                </c:pt>
                <c:pt idx="354">
                  <c:v>18.517770270592873</c:v>
                </c:pt>
                <c:pt idx="355">
                  <c:v>15.463468179149531</c:v>
                </c:pt>
                <c:pt idx="356">
                  <c:v>12.396439828991843</c:v>
                </c:pt>
                <c:pt idx="357">
                  <c:v>9.3166321940418317</c:v>
                </c:pt>
                <c:pt idx="358">
                  <c:v>6.2239920272795288</c:v>
                </c:pt>
                <c:pt idx="359">
                  <c:v>3.1184658598223822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4-4311-BEE3-5720F7E99139}"/>
            </c:ext>
          </c:extLst>
        </c:ser>
        <c:ser>
          <c:idx val="2"/>
          <c:order val="1"/>
          <c:tx>
            <c:strRef>
              <c:f>Annuiteit!$F$8</c:f>
              <c:strCache>
                <c:ptCount val="1"/>
                <c:pt idx="0">
                  <c:v>Maandelijkse aflossing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Annuiteit!$A$9:$A$368</c:f>
              <c:numCache>
                <c:formatCode>m/d/yyyy</c:formatCode>
                <c:ptCount val="360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  <c:pt idx="247">
                  <c:v>45505</c:v>
                </c:pt>
                <c:pt idx="248">
                  <c:v>45536</c:v>
                </c:pt>
                <c:pt idx="249">
                  <c:v>45566</c:v>
                </c:pt>
                <c:pt idx="250">
                  <c:v>45597</c:v>
                </c:pt>
                <c:pt idx="251">
                  <c:v>45627</c:v>
                </c:pt>
                <c:pt idx="252">
                  <c:v>45658</c:v>
                </c:pt>
                <c:pt idx="253">
                  <c:v>45689</c:v>
                </c:pt>
                <c:pt idx="254">
                  <c:v>45717</c:v>
                </c:pt>
                <c:pt idx="255">
                  <c:v>45748</c:v>
                </c:pt>
                <c:pt idx="256">
                  <c:v>45778</c:v>
                </c:pt>
                <c:pt idx="257">
                  <c:v>45809</c:v>
                </c:pt>
                <c:pt idx="258">
                  <c:v>45839</c:v>
                </c:pt>
                <c:pt idx="259">
                  <c:v>45870</c:v>
                </c:pt>
                <c:pt idx="260">
                  <c:v>45901</c:v>
                </c:pt>
                <c:pt idx="261">
                  <c:v>45931</c:v>
                </c:pt>
                <c:pt idx="262">
                  <c:v>45962</c:v>
                </c:pt>
                <c:pt idx="263">
                  <c:v>45992</c:v>
                </c:pt>
                <c:pt idx="264">
                  <c:v>46023</c:v>
                </c:pt>
                <c:pt idx="265">
                  <c:v>46054</c:v>
                </c:pt>
                <c:pt idx="266">
                  <c:v>46082</c:v>
                </c:pt>
                <c:pt idx="267">
                  <c:v>46113</c:v>
                </c:pt>
                <c:pt idx="268">
                  <c:v>46143</c:v>
                </c:pt>
                <c:pt idx="269">
                  <c:v>46174</c:v>
                </c:pt>
                <c:pt idx="270">
                  <c:v>46204</c:v>
                </c:pt>
                <c:pt idx="271">
                  <c:v>46235</c:v>
                </c:pt>
                <c:pt idx="272">
                  <c:v>46266</c:v>
                </c:pt>
                <c:pt idx="273">
                  <c:v>46296</c:v>
                </c:pt>
                <c:pt idx="274">
                  <c:v>46327</c:v>
                </c:pt>
                <c:pt idx="275">
                  <c:v>46357</c:v>
                </c:pt>
                <c:pt idx="276">
                  <c:v>46388</c:v>
                </c:pt>
                <c:pt idx="277">
                  <c:v>46419</c:v>
                </c:pt>
                <c:pt idx="278">
                  <c:v>46447</c:v>
                </c:pt>
                <c:pt idx="279">
                  <c:v>46478</c:v>
                </c:pt>
                <c:pt idx="280">
                  <c:v>46508</c:v>
                </c:pt>
                <c:pt idx="281">
                  <c:v>46539</c:v>
                </c:pt>
                <c:pt idx="282">
                  <c:v>46569</c:v>
                </c:pt>
                <c:pt idx="283">
                  <c:v>46600</c:v>
                </c:pt>
                <c:pt idx="284">
                  <c:v>46631</c:v>
                </c:pt>
                <c:pt idx="285">
                  <c:v>46661</c:v>
                </c:pt>
                <c:pt idx="286">
                  <c:v>46692</c:v>
                </c:pt>
                <c:pt idx="287">
                  <c:v>46722</c:v>
                </c:pt>
                <c:pt idx="288">
                  <c:v>46753</c:v>
                </c:pt>
                <c:pt idx="289">
                  <c:v>46784</c:v>
                </c:pt>
                <c:pt idx="290">
                  <c:v>46813</c:v>
                </c:pt>
                <c:pt idx="291">
                  <c:v>46844</c:v>
                </c:pt>
                <c:pt idx="292">
                  <c:v>46874</c:v>
                </c:pt>
                <c:pt idx="293">
                  <c:v>46905</c:v>
                </c:pt>
                <c:pt idx="294">
                  <c:v>46935</c:v>
                </c:pt>
                <c:pt idx="295">
                  <c:v>46966</c:v>
                </c:pt>
                <c:pt idx="296">
                  <c:v>46997</c:v>
                </c:pt>
                <c:pt idx="297">
                  <c:v>47027</c:v>
                </c:pt>
                <c:pt idx="298">
                  <c:v>47058</c:v>
                </c:pt>
                <c:pt idx="299">
                  <c:v>47088</c:v>
                </c:pt>
                <c:pt idx="300">
                  <c:v>47119</c:v>
                </c:pt>
                <c:pt idx="301">
                  <c:v>47150</c:v>
                </c:pt>
                <c:pt idx="302">
                  <c:v>47178</c:v>
                </c:pt>
                <c:pt idx="303">
                  <c:v>47209</c:v>
                </c:pt>
                <c:pt idx="304">
                  <c:v>47239</c:v>
                </c:pt>
                <c:pt idx="305">
                  <c:v>47270</c:v>
                </c:pt>
                <c:pt idx="306">
                  <c:v>47300</c:v>
                </c:pt>
                <c:pt idx="307">
                  <c:v>47331</c:v>
                </c:pt>
                <c:pt idx="308">
                  <c:v>47362</c:v>
                </c:pt>
                <c:pt idx="309">
                  <c:v>47392</c:v>
                </c:pt>
                <c:pt idx="310">
                  <c:v>47423</c:v>
                </c:pt>
                <c:pt idx="311">
                  <c:v>47453</c:v>
                </c:pt>
                <c:pt idx="312">
                  <c:v>47484</c:v>
                </c:pt>
                <c:pt idx="313">
                  <c:v>47515</c:v>
                </c:pt>
                <c:pt idx="314">
                  <c:v>47543</c:v>
                </c:pt>
                <c:pt idx="315">
                  <c:v>47574</c:v>
                </c:pt>
                <c:pt idx="316">
                  <c:v>47604</c:v>
                </c:pt>
                <c:pt idx="317">
                  <c:v>47635</c:v>
                </c:pt>
                <c:pt idx="318">
                  <c:v>47665</c:v>
                </c:pt>
                <c:pt idx="319">
                  <c:v>47696</c:v>
                </c:pt>
                <c:pt idx="320">
                  <c:v>47727</c:v>
                </c:pt>
                <c:pt idx="321">
                  <c:v>47757</c:v>
                </c:pt>
                <c:pt idx="322">
                  <c:v>47788</c:v>
                </c:pt>
                <c:pt idx="323">
                  <c:v>47818</c:v>
                </c:pt>
                <c:pt idx="324">
                  <c:v>47849</c:v>
                </c:pt>
                <c:pt idx="325">
                  <c:v>47880</c:v>
                </c:pt>
                <c:pt idx="326">
                  <c:v>47908</c:v>
                </c:pt>
                <c:pt idx="327">
                  <c:v>47939</c:v>
                </c:pt>
                <c:pt idx="328">
                  <c:v>47969</c:v>
                </c:pt>
                <c:pt idx="329">
                  <c:v>48000</c:v>
                </c:pt>
                <c:pt idx="330">
                  <c:v>48030</c:v>
                </c:pt>
                <c:pt idx="331">
                  <c:v>48061</c:v>
                </c:pt>
                <c:pt idx="332">
                  <c:v>48092</c:v>
                </c:pt>
                <c:pt idx="333">
                  <c:v>48122</c:v>
                </c:pt>
                <c:pt idx="334">
                  <c:v>48153</c:v>
                </c:pt>
                <c:pt idx="335">
                  <c:v>48183</c:v>
                </c:pt>
                <c:pt idx="336">
                  <c:v>48214</c:v>
                </c:pt>
                <c:pt idx="337">
                  <c:v>48245</c:v>
                </c:pt>
                <c:pt idx="338">
                  <c:v>48274</c:v>
                </c:pt>
                <c:pt idx="339">
                  <c:v>48305</c:v>
                </c:pt>
                <c:pt idx="340">
                  <c:v>48335</c:v>
                </c:pt>
                <c:pt idx="341">
                  <c:v>48366</c:v>
                </c:pt>
                <c:pt idx="342">
                  <c:v>48396</c:v>
                </c:pt>
                <c:pt idx="343">
                  <c:v>48427</c:v>
                </c:pt>
                <c:pt idx="344">
                  <c:v>48458</c:v>
                </c:pt>
                <c:pt idx="345">
                  <c:v>48488</c:v>
                </c:pt>
                <c:pt idx="346">
                  <c:v>48519</c:v>
                </c:pt>
                <c:pt idx="347">
                  <c:v>48549</c:v>
                </c:pt>
                <c:pt idx="348">
                  <c:v>48580</c:v>
                </c:pt>
                <c:pt idx="349">
                  <c:v>48611</c:v>
                </c:pt>
                <c:pt idx="350">
                  <c:v>48639</c:v>
                </c:pt>
                <c:pt idx="351">
                  <c:v>48670</c:v>
                </c:pt>
                <c:pt idx="352">
                  <c:v>48700</c:v>
                </c:pt>
                <c:pt idx="353">
                  <c:v>48731</c:v>
                </c:pt>
                <c:pt idx="354">
                  <c:v>48761</c:v>
                </c:pt>
                <c:pt idx="355">
                  <c:v>48792</c:v>
                </c:pt>
                <c:pt idx="356">
                  <c:v>48823</c:v>
                </c:pt>
                <c:pt idx="357">
                  <c:v>48853</c:v>
                </c:pt>
                <c:pt idx="358">
                  <c:v>48884</c:v>
                </c:pt>
                <c:pt idx="359">
                  <c:v>48914</c:v>
                </c:pt>
              </c:numCache>
            </c:numRef>
          </c:cat>
          <c:val>
            <c:numRef>
              <c:f>Annuiteit!$F$9:$F$368</c:f>
              <c:numCache>
                <c:formatCode>"€"\ #,##0.00</c:formatCode>
                <c:ptCount val="360"/>
                <c:pt idx="0">
                  <c:v>168.21693888366133</c:v>
                </c:pt>
                <c:pt idx="1">
                  <c:v>168.91784279567651</c:v>
                </c:pt>
                <c:pt idx="2">
                  <c:v>169.62166714065847</c:v>
                </c:pt>
                <c:pt idx="3">
                  <c:v>170.32842408707791</c:v>
                </c:pt>
                <c:pt idx="4">
                  <c:v>171.03812585410742</c:v>
                </c:pt>
                <c:pt idx="5">
                  <c:v>171.75078471183281</c:v>
                </c:pt>
                <c:pt idx="6">
                  <c:v>172.4664129814654</c:v>
                </c:pt>
                <c:pt idx="7">
                  <c:v>173.18502303555499</c:v>
                </c:pt>
                <c:pt idx="8">
                  <c:v>173.90662729820303</c:v>
                </c:pt>
                <c:pt idx="9">
                  <c:v>174.63123824527895</c:v>
                </c:pt>
                <c:pt idx="10">
                  <c:v>175.35886840463434</c:v>
                </c:pt>
                <c:pt idx="11">
                  <c:v>176.08953035632032</c:v>
                </c:pt>
                <c:pt idx="12">
                  <c:v>176.82323673280496</c:v>
                </c:pt>
                <c:pt idx="13">
                  <c:v>177.56000021919169</c:v>
                </c:pt>
                <c:pt idx="14">
                  <c:v>178.29983355343825</c:v>
                </c:pt>
                <c:pt idx="15">
                  <c:v>179.04274952657761</c:v>
                </c:pt>
                <c:pt idx="16">
                  <c:v>179.78876098293836</c:v>
                </c:pt>
                <c:pt idx="17">
                  <c:v>180.53788082036738</c:v>
                </c:pt>
                <c:pt idx="18">
                  <c:v>181.29012199045223</c:v>
                </c:pt>
                <c:pt idx="19">
                  <c:v>182.04549749874582</c:v>
                </c:pt>
                <c:pt idx="20">
                  <c:v>182.80402040499052</c:v>
                </c:pt>
                <c:pt idx="21">
                  <c:v>183.56570382334462</c:v>
                </c:pt>
                <c:pt idx="22">
                  <c:v>184.33056092260858</c:v>
                </c:pt>
                <c:pt idx="23">
                  <c:v>185.09860492645282</c:v>
                </c:pt>
                <c:pt idx="24">
                  <c:v>185.86984911364641</c:v>
                </c:pt>
                <c:pt idx="25">
                  <c:v>186.64430681828674</c:v>
                </c:pt>
                <c:pt idx="26">
                  <c:v>187.42199143002961</c:v>
                </c:pt>
                <c:pt idx="27">
                  <c:v>188.20291639432128</c:v>
                </c:pt>
                <c:pt idx="28">
                  <c:v>188.98709521263095</c:v>
                </c:pt>
                <c:pt idx="29">
                  <c:v>189.77454144268347</c:v>
                </c:pt>
                <c:pt idx="30">
                  <c:v>190.56526869869469</c:v>
                </c:pt>
                <c:pt idx="31">
                  <c:v>191.35929065160599</c:v>
                </c:pt>
                <c:pt idx="32">
                  <c:v>192.15662102932095</c:v>
                </c:pt>
                <c:pt idx="33">
                  <c:v>192.9572736169431</c:v>
                </c:pt>
                <c:pt idx="34">
                  <c:v>193.76126225701375</c:v>
                </c:pt>
                <c:pt idx="35">
                  <c:v>194.56860084975119</c:v>
                </c:pt>
                <c:pt idx="36">
                  <c:v>195.37930335329179</c:v>
                </c:pt>
                <c:pt idx="37">
                  <c:v>196.19338378393047</c:v>
                </c:pt>
                <c:pt idx="38">
                  <c:v>197.01085621636355</c:v>
                </c:pt>
                <c:pt idx="39">
                  <c:v>197.83173478393167</c:v>
                </c:pt>
                <c:pt idx="40">
                  <c:v>198.65603367886467</c:v>
                </c:pt>
                <c:pt idx="41">
                  <c:v>199.48376715252664</c:v>
                </c:pt>
                <c:pt idx="42">
                  <c:v>200.31494951566208</c:v>
                </c:pt>
                <c:pt idx="43">
                  <c:v>201.14959513864403</c:v>
                </c:pt>
                <c:pt idx="44">
                  <c:v>201.98771845172166</c:v>
                </c:pt>
                <c:pt idx="45">
                  <c:v>202.82933394527049</c:v>
                </c:pt>
                <c:pt idx="46">
                  <c:v>203.67445617004239</c:v>
                </c:pt>
                <c:pt idx="47">
                  <c:v>204.52309973741751</c:v>
                </c:pt>
                <c:pt idx="48">
                  <c:v>205.37527931965678</c:v>
                </c:pt>
                <c:pt idx="49">
                  <c:v>206.23100965015544</c:v>
                </c:pt>
                <c:pt idx="50">
                  <c:v>207.09030552369779</c:v>
                </c:pt>
                <c:pt idx="51">
                  <c:v>207.95318179671312</c:v>
                </c:pt>
                <c:pt idx="52">
                  <c:v>208.81965338753275</c:v>
                </c:pt>
                <c:pt idx="53">
                  <c:v>209.68973527664741</c:v>
                </c:pt>
                <c:pt idx="54">
                  <c:v>210.56344250696691</c:v>
                </c:pt>
                <c:pt idx="55">
                  <c:v>211.44079018407922</c:v>
                </c:pt>
                <c:pt idx="56">
                  <c:v>212.32179347651288</c:v>
                </c:pt>
                <c:pt idx="57">
                  <c:v>213.20646761599835</c:v>
                </c:pt>
                <c:pt idx="58">
                  <c:v>214.09482789773165</c:v>
                </c:pt>
                <c:pt idx="59">
                  <c:v>214.98688968063891</c:v>
                </c:pt>
                <c:pt idx="60">
                  <c:v>215.8826683876415</c:v>
                </c:pt>
                <c:pt idx="61">
                  <c:v>216.78217950592341</c:v>
                </c:pt>
                <c:pt idx="62">
                  <c:v>217.68543858719806</c:v>
                </c:pt>
                <c:pt idx="63">
                  <c:v>218.59246124797812</c:v>
                </c:pt>
                <c:pt idx="64">
                  <c:v>219.50326316984467</c:v>
                </c:pt>
                <c:pt idx="65">
                  <c:v>220.41786009971895</c:v>
                </c:pt>
                <c:pt idx="66">
                  <c:v>221.3362678501345</c:v>
                </c:pt>
                <c:pt idx="67">
                  <c:v>222.25850229951004</c:v>
                </c:pt>
                <c:pt idx="68">
                  <c:v>223.18457939242467</c:v>
                </c:pt>
                <c:pt idx="69">
                  <c:v>224.11451513989311</c:v>
                </c:pt>
                <c:pt idx="70">
                  <c:v>225.0483256196427</c:v>
                </c:pt>
                <c:pt idx="71">
                  <c:v>225.98602697639114</c:v>
                </c:pt>
                <c:pt idx="72">
                  <c:v>226.92763542212617</c:v>
                </c:pt>
                <c:pt idx="73">
                  <c:v>227.87316723638503</c:v>
                </c:pt>
                <c:pt idx="74">
                  <c:v>228.82263876653656</c:v>
                </c:pt>
                <c:pt idx="75">
                  <c:v>229.77606642806381</c:v>
                </c:pt>
                <c:pt idx="76">
                  <c:v>230.73346670484739</c:v>
                </c:pt>
                <c:pt idx="77">
                  <c:v>231.69485614945086</c:v>
                </c:pt>
                <c:pt idx="78">
                  <c:v>232.66025138340694</c:v>
                </c:pt>
                <c:pt idx="79">
                  <c:v>233.62966909750446</c:v>
                </c:pt>
                <c:pt idx="80">
                  <c:v>234.60312605207741</c:v>
                </c:pt>
                <c:pt idx="81">
                  <c:v>235.58063907729445</c:v>
                </c:pt>
                <c:pt idx="82">
                  <c:v>236.56222507344978</c:v>
                </c:pt>
                <c:pt idx="83">
                  <c:v>237.54790101125582</c:v>
                </c:pt>
                <c:pt idx="84">
                  <c:v>238.53768393213602</c:v>
                </c:pt>
                <c:pt idx="85">
                  <c:v>239.53159094851992</c:v>
                </c:pt>
                <c:pt idx="86">
                  <c:v>240.52963924413876</c:v>
                </c:pt>
                <c:pt idx="87">
                  <c:v>241.53184607432269</c:v>
                </c:pt>
                <c:pt idx="88">
                  <c:v>242.53822876629914</c:v>
                </c:pt>
                <c:pt idx="89">
                  <c:v>243.54880471949195</c:v>
                </c:pt>
                <c:pt idx="90">
                  <c:v>244.56359140582322</c:v>
                </c:pt>
                <c:pt idx="91">
                  <c:v>245.58260637001416</c:v>
                </c:pt>
                <c:pt idx="92">
                  <c:v>246.60586722988916</c:v>
                </c:pt>
                <c:pt idx="93">
                  <c:v>247.63339167668033</c:v>
                </c:pt>
                <c:pt idx="94">
                  <c:v>248.66519747533317</c:v>
                </c:pt>
                <c:pt idx="95">
                  <c:v>249.70130246481375</c:v>
                </c:pt>
                <c:pt idx="96">
                  <c:v>250.74172455841716</c:v>
                </c:pt>
                <c:pt idx="97">
                  <c:v>251.78648174407721</c:v>
                </c:pt>
                <c:pt idx="98">
                  <c:v>252.8355920846775</c:v>
                </c:pt>
                <c:pt idx="99">
                  <c:v>253.8890737183637</c:v>
                </c:pt>
                <c:pt idx="100">
                  <c:v>254.94694485885685</c:v>
                </c:pt>
                <c:pt idx="101">
                  <c:v>256.00922379576878</c:v>
                </c:pt>
                <c:pt idx="102">
                  <c:v>257.07592889491781</c:v>
                </c:pt>
                <c:pt idx="103">
                  <c:v>258.14707859864666</c:v>
                </c:pt>
                <c:pt idx="104">
                  <c:v>259.22269142614101</c:v>
                </c:pt>
                <c:pt idx="105">
                  <c:v>260.30278597374991</c:v>
                </c:pt>
                <c:pt idx="106">
                  <c:v>261.38738091530718</c:v>
                </c:pt>
                <c:pt idx="107">
                  <c:v>262.47649500245433</c:v>
                </c:pt>
                <c:pt idx="108">
                  <c:v>263.57014706496449</c:v>
                </c:pt>
                <c:pt idx="109">
                  <c:v>264.66835601106851</c:v>
                </c:pt>
                <c:pt idx="110">
                  <c:v>265.77114082778138</c:v>
                </c:pt>
                <c:pt idx="111">
                  <c:v>266.87852058123048</c:v>
                </c:pt>
                <c:pt idx="112">
                  <c:v>267.9905144169856</c:v>
                </c:pt>
                <c:pt idx="113">
                  <c:v>269.10714156038966</c:v>
                </c:pt>
                <c:pt idx="114">
                  <c:v>270.22842131689134</c:v>
                </c:pt>
                <c:pt idx="115">
                  <c:v>271.35437307237839</c:v>
                </c:pt>
                <c:pt idx="116">
                  <c:v>272.4850162935133</c:v>
                </c:pt>
                <c:pt idx="117">
                  <c:v>273.6203705280696</c:v>
                </c:pt>
                <c:pt idx="118">
                  <c:v>274.76045540526985</c:v>
                </c:pt>
                <c:pt idx="119">
                  <c:v>275.90529063612513</c:v>
                </c:pt>
                <c:pt idx="120">
                  <c:v>277.0548960137757</c:v>
                </c:pt>
                <c:pt idx="121">
                  <c:v>278.20929141383311</c:v>
                </c:pt>
                <c:pt idx="122">
                  <c:v>279.36849679472408</c:v>
                </c:pt>
                <c:pt idx="123">
                  <c:v>280.53253219803543</c:v>
                </c:pt>
                <c:pt idx="124">
                  <c:v>281.70141774886059</c:v>
                </c:pt>
                <c:pt idx="125">
                  <c:v>282.87517365614752</c:v>
                </c:pt>
                <c:pt idx="126">
                  <c:v>284.05382021304808</c:v>
                </c:pt>
                <c:pt idx="127">
                  <c:v>285.23737779726912</c:v>
                </c:pt>
                <c:pt idx="128">
                  <c:v>286.42586687142443</c:v>
                </c:pt>
                <c:pt idx="129">
                  <c:v>287.61930798338864</c:v>
                </c:pt>
                <c:pt idx="130">
                  <c:v>288.81772176665277</c:v>
                </c:pt>
                <c:pt idx="131">
                  <c:v>290.02112894068046</c:v>
                </c:pt>
                <c:pt idx="132">
                  <c:v>291.22955031126668</c:v>
                </c:pt>
                <c:pt idx="133">
                  <c:v>292.443006770897</c:v>
                </c:pt>
                <c:pt idx="134">
                  <c:v>293.6615192991091</c:v>
                </c:pt>
                <c:pt idx="135">
                  <c:v>294.88510896285538</c:v>
                </c:pt>
                <c:pt idx="136">
                  <c:v>296.11379691686733</c:v>
                </c:pt>
                <c:pt idx="137">
                  <c:v>297.34760440402084</c:v>
                </c:pt>
                <c:pt idx="138">
                  <c:v>298.5865527557043</c:v>
                </c:pt>
                <c:pt idx="139">
                  <c:v>299.83066339218635</c:v>
                </c:pt>
                <c:pt idx="140">
                  <c:v>301.07995782298718</c:v>
                </c:pt>
                <c:pt idx="141">
                  <c:v>302.33445764724962</c:v>
                </c:pt>
                <c:pt idx="142">
                  <c:v>303.59418455411316</c:v>
                </c:pt>
                <c:pt idx="143">
                  <c:v>304.85916032308864</c:v>
                </c:pt>
                <c:pt idx="144">
                  <c:v>306.12940682443485</c:v>
                </c:pt>
                <c:pt idx="145">
                  <c:v>307.40494601953657</c:v>
                </c:pt>
                <c:pt idx="146">
                  <c:v>308.68579996128466</c:v>
                </c:pt>
                <c:pt idx="147">
                  <c:v>309.97199079445676</c:v>
                </c:pt>
                <c:pt idx="148">
                  <c:v>311.26354075610021</c:v>
                </c:pt>
                <c:pt idx="149">
                  <c:v>312.56047217591737</c:v>
                </c:pt>
                <c:pt idx="150">
                  <c:v>313.86280747665029</c:v>
                </c:pt>
                <c:pt idx="151">
                  <c:v>315.17056917446968</c:v>
                </c:pt>
                <c:pt idx="152">
                  <c:v>316.48377987936334</c:v>
                </c:pt>
                <c:pt idx="153">
                  <c:v>317.80246229552728</c:v>
                </c:pt>
                <c:pt idx="154">
                  <c:v>319.12663922175869</c:v>
                </c:pt>
                <c:pt idx="155">
                  <c:v>320.45633355184941</c:v>
                </c:pt>
                <c:pt idx="156">
                  <c:v>321.79156827498213</c:v>
                </c:pt>
                <c:pt idx="157">
                  <c:v>323.13236647612786</c:v>
                </c:pt>
                <c:pt idx="158">
                  <c:v>324.4787513364451</c:v>
                </c:pt>
                <c:pt idx="159">
                  <c:v>325.83074613368029</c:v>
                </c:pt>
                <c:pt idx="160">
                  <c:v>327.18837424257055</c:v>
                </c:pt>
                <c:pt idx="161">
                  <c:v>328.55165913524797</c:v>
                </c:pt>
                <c:pt idx="162">
                  <c:v>329.92062438164481</c:v>
                </c:pt>
                <c:pt idx="163">
                  <c:v>331.29529364990168</c:v>
                </c:pt>
                <c:pt idx="164">
                  <c:v>332.67569070677632</c:v>
                </c:pt>
                <c:pt idx="165">
                  <c:v>334.06183941805449</c:v>
                </c:pt>
                <c:pt idx="166">
                  <c:v>335.45376374896301</c:v>
                </c:pt>
                <c:pt idx="167">
                  <c:v>336.85148776458374</c:v>
                </c:pt>
                <c:pt idx="168">
                  <c:v>338.2550356302695</c:v>
                </c:pt>
                <c:pt idx="169">
                  <c:v>339.66443161206229</c:v>
                </c:pt>
                <c:pt idx="170">
                  <c:v>341.07970007711259</c:v>
                </c:pt>
                <c:pt idx="171">
                  <c:v>342.50086549410054</c:v>
                </c:pt>
                <c:pt idx="172">
                  <c:v>343.92795243365936</c:v>
                </c:pt>
                <c:pt idx="173">
                  <c:v>345.36098556879961</c:v>
                </c:pt>
                <c:pt idx="174">
                  <c:v>346.79998967533623</c:v>
                </c:pt>
                <c:pt idx="175">
                  <c:v>348.24498963231673</c:v>
                </c:pt>
                <c:pt idx="176">
                  <c:v>349.69601042245148</c:v>
                </c:pt>
                <c:pt idx="177">
                  <c:v>351.15307713254498</c:v>
                </c:pt>
                <c:pt idx="178">
                  <c:v>352.61621495393064</c:v>
                </c:pt>
                <c:pt idx="179">
                  <c:v>354.08544918290539</c:v>
                </c:pt>
                <c:pt idx="180">
                  <c:v>355.56080522116753</c:v>
                </c:pt>
                <c:pt idx="181">
                  <c:v>357.04230857625566</c:v>
                </c:pt>
                <c:pt idx="182">
                  <c:v>358.52998486199004</c:v>
                </c:pt>
                <c:pt idx="183">
                  <c:v>360.02385979891505</c:v>
                </c:pt>
                <c:pt idx="184">
                  <c:v>361.5239592147438</c:v>
                </c:pt>
                <c:pt idx="185">
                  <c:v>363.03030904480528</c:v>
                </c:pt>
                <c:pt idx="186">
                  <c:v>364.54293533249188</c:v>
                </c:pt>
                <c:pt idx="187">
                  <c:v>366.06186422971058</c:v>
                </c:pt>
                <c:pt idx="188">
                  <c:v>367.58712199733435</c:v>
                </c:pt>
                <c:pt idx="189">
                  <c:v>369.11873500565662</c:v>
                </c:pt>
                <c:pt idx="190">
                  <c:v>370.65672973484681</c:v>
                </c:pt>
                <c:pt idx="191">
                  <c:v>372.20113277540872</c:v>
                </c:pt>
                <c:pt idx="192">
                  <c:v>373.75197082863957</c:v>
                </c:pt>
                <c:pt idx="193">
                  <c:v>375.30927070709231</c:v>
                </c:pt>
                <c:pt idx="194">
                  <c:v>376.87305933503848</c:v>
                </c:pt>
                <c:pt idx="195">
                  <c:v>378.44336374893447</c:v>
                </c:pt>
                <c:pt idx="196">
                  <c:v>380.02021109788831</c:v>
                </c:pt>
                <c:pt idx="197">
                  <c:v>381.60362864412951</c:v>
                </c:pt>
                <c:pt idx="198">
                  <c:v>383.19364376348</c:v>
                </c:pt>
                <c:pt idx="199">
                  <c:v>384.79028394582792</c:v>
                </c:pt>
                <c:pt idx="200">
                  <c:v>386.3935767956022</c:v>
                </c:pt>
                <c:pt idx="201">
                  <c:v>388.00355003225053</c:v>
                </c:pt>
                <c:pt idx="202">
                  <c:v>389.6202314907182</c:v>
                </c:pt>
                <c:pt idx="203">
                  <c:v>391.24364912192954</c:v>
                </c:pt>
                <c:pt idx="204">
                  <c:v>392.87383099327093</c:v>
                </c:pt>
                <c:pt idx="205">
                  <c:v>394.51080528907619</c:v>
                </c:pt>
                <c:pt idx="206">
                  <c:v>396.15460031111394</c:v>
                </c:pt>
                <c:pt idx="207">
                  <c:v>397.80524447907692</c:v>
                </c:pt>
                <c:pt idx="208">
                  <c:v>399.46276633107317</c:v>
                </c:pt>
                <c:pt idx="209">
                  <c:v>401.1271945241192</c:v>
                </c:pt>
                <c:pt idx="210">
                  <c:v>402.79855783463637</c:v>
                </c:pt>
                <c:pt idx="211">
                  <c:v>404.47688515894743</c:v>
                </c:pt>
                <c:pt idx="212">
                  <c:v>406.16220551377637</c:v>
                </c:pt>
                <c:pt idx="213">
                  <c:v>407.85454803675037</c:v>
                </c:pt>
                <c:pt idx="214">
                  <c:v>409.55394198690351</c:v>
                </c:pt>
                <c:pt idx="215">
                  <c:v>411.26041674518223</c:v>
                </c:pt>
                <c:pt idx="216">
                  <c:v>412.97400181495385</c:v>
                </c:pt>
                <c:pt idx="217">
                  <c:v>414.6947268225162</c:v>
                </c:pt>
                <c:pt idx="218">
                  <c:v>416.42262151761003</c:v>
                </c:pt>
                <c:pt idx="219">
                  <c:v>418.15771577393338</c:v>
                </c:pt>
                <c:pt idx="220">
                  <c:v>419.90003958965815</c:v>
                </c:pt>
                <c:pt idx="221">
                  <c:v>421.64962308794838</c:v>
                </c:pt>
                <c:pt idx="222">
                  <c:v>423.40649651748146</c:v>
                </c:pt>
                <c:pt idx="223">
                  <c:v>425.17069025297093</c:v>
                </c:pt>
                <c:pt idx="224">
                  <c:v>426.94223479569166</c:v>
                </c:pt>
                <c:pt idx="225">
                  <c:v>428.72116077400705</c:v>
                </c:pt>
                <c:pt idx="226">
                  <c:v>430.50749894389872</c:v>
                </c:pt>
                <c:pt idx="227">
                  <c:v>432.3012801894983</c:v>
                </c:pt>
                <c:pt idx="228">
                  <c:v>434.10253552362116</c:v>
                </c:pt>
                <c:pt idx="229">
                  <c:v>435.91129608830295</c:v>
                </c:pt>
                <c:pt idx="230">
                  <c:v>437.72759315533756</c:v>
                </c:pt>
                <c:pt idx="231">
                  <c:v>439.55145812681809</c:v>
                </c:pt>
                <c:pt idx="232">
                  <c:v>441.38292253567982</c:v>
                </c:pt>
                <c:pt idx="233">
                  <c:v>443.22201804624518</c:v>
                </c:pt>
                <c:pt idx="234">
                  <c:v>445.06877645477118</c:v>
                </c:pt>
                <c:pt idx="235">
                  <c:v>446.92322968999946</c:v>
                </c:pt>
                <c:pt idx="236">
                  <c:v>448.78540981370776</c:v>
                </c:pt>
                <c:pt idx="237">
                  <c:v>450.65534902126484</c:v>
                </c:pt>
                <c:pt idx="238">
                  <c:v>452.53307964218681</c:v>
                </c:pt>
                <c:pt idx="239">
                  <c:v>454.41863414069593</c:v>
                </c:pt>
                <c:pt idx="240">
                  <c:v>456.31204511628215</c:v>
                </c:pt>
                <c:pt idx="241">
                  <c:v>458.21334530426662</c:v>
                </c:pt>
                <c:pt idx="242">
                  <c:v>460.12256757636777</c:v>
                </c:pt>
                <c:pt idx="243">
                  <c:v>462.0397449412693</c:v>
                </c:pt>
                <c:pt idx="244">
                  <c:v>463.96491054519123</c:v>
                </c:pt>
                <c:pt idx="245">
                  <c:v>465.89809767246294</c:v>
                </c:pt>
                <c:pt idx="246">
                  <c:v>467.83933974609812</c:v>
                </c:pt>
                <c:pt idx="247">
                  <c:v>469.7886703283736</c:v>
                </c:pt>
                <c:pt idx="248">
                  <c:v>471.74612312140846</c:v>
                </c:pt>
                <c:pt idx="249">
                  <c:v>473.71173196774765</c:v>
                </c:pt>
                <c:pt idx="250">
                  <c:v>475.68553085094663</c:v>
                </c:pt>
                <c:pt idx="251">
                  <c:v>477.66755389615889</c:v>
                </c:pt>
                <c:pt idx="252">
                  <c:v>479.65783537072622</c:v>
                </c:pt>
                <c:pt idx="253">
                  <c:v>481.65640968477089</c:v>
                </c:pt>
                <c:pt idx="254">
                  <c:v>483.66331139179078</c:v>
                </c:pt>
                <c:pt idx="255">
                  <c:v>485.67857518925661</c:v>
                </c:pt>
                <c:pt idx="256">
                  <c:v>487.70223591921177</c:v>
                </c:pt>
                <c:pt idx="257">
                  <c:v>489.73432856887518</c:v>
                </c:pt>
                <c:pt idx="258">
                  <c:v>491.77488827124552</c:v>
                </c:pt>
                <c:pt idx="259">
                  <c:v>493.82395030570905</c:v>
                </c:pt>
                <c:pt idx="260">
                  <c:v>495.88155009864954</c:v>
                </c:pt>
                <c:pt idx="261">
                  <c:v>497.9477232240605</c:v>
                </c:pt>
                <c:pt idx="262">
                  <c:v>500.02250540416082</c:v>
                </c:pt>
                <c:pt idx="263">
                  <c:v>502.10593251001148</c:v>
                </c:pt>
                <c:pt idx="264">
                  <c:v>504.1980405621365</c:v>
                </c:pt>
                <c:pt idx="265">
                  <c:v>506.29886573114538</c:v>
                </c:pt>
                <c:pt idx="266">
                  <c:v>508.40844433835855</c:v>
                </c:pt>
                <c:pt idx="267">
                  <c:v>510.52681285643507</c:v>
                </c:pt>
                <c:pt idx="268">
                  <c:v>512.65400791000354</c:v>
                </c:pt>
                <c:pt idx="269">
                  <c:v>514.79006627629519</c:v>
                </c:pt>
                <c:pt idx="270">
                  <c:v>516.93502488577974</c:v>
                </c:pt>
                <c:pt idx="271">
                  <c:v>519.08892082280386</c:v>
                </c:pt>
                <c:pt idx="272">
                  <c:v>521.25179132623214</c:v>
                </c:pt>
                <c:pt idx="273">
                  <c:v>523.42367379009147</c:v>
                </c:pt>
                <c:pt idx="274">
                  <c:v>525.6046057642169</c:v>
                </c:pt>
                <c:pt idx="275">
                  <c:v>527.79462495490111</c:v>
                </c:pt>
                <c:pt idx="276">
                  <c:v>529.99376922554654</c:v>
                </c:pt>
                <c:pt idx="277">
                  <c:v>532.20207659731966</c:v>
                </c:pt>
                <c:pt idx="278">
                  <c:v>534.41958524980851</c:v>
                </c:pt>
                <c:pt idx="279">
                  <c:v>536.64633352168266</c:v>
                </c:pt>
                <c:pt idx="280">
                  <c:v>538.88235991135639</c:v>
                </c:pt>
                <c:pt idx="281">
                  <c:v>541.12770307765368</c:v>
                </c:pt>
                <c:pt idx="282">
                  <c:v>543.3824018404772</c:v>
                </c:pt>
                <c:pt idx="283">
                  <c:v>545.64649518147928</c:v>
                </c:pt>
                <c:pt idx="284">
                  <c:v>547.92002224473538</c:v>
                </c:pt>
                <c:pt idx="285">
                  <c:v>550.20302233742177</c:v>
                </c:pt>
                <c:pt idx="286">
                  <c:v>552.49553493049439</c:v>
                </c:pt>
                <c:pt idx="287">
                  <c:v>554.79759965937149</c:v>
                </c:pt>
                <c:pt idx="288">
                  <c:v>557.10925632461885</c:v>
                </c:pt>
                <c:pt idx="289">
                  <c:v>559.43054489263807</c:v>
                </c:pt>
                <c:pt idx="290">
                  <c:v>561.76150549635736</c:v>
                </c:pt>
                <c:pt idx="291">
                  <c:v>564.10217843592557</c:v>
                </c:pt>
                <c:pt idx="292">
                  <c:v>566.45260417940858</c:v>
                </c:pt>
                <c:pt idx="293">
                  <c:v>568.81282336348943</c:v>
                </c:pt>
                <c:pt idx="294">
                  <c:v>571.18287679417074</c:v>
                </c:pt>
                <c:pt idx="295">
                  <c:v>573.56280544747972</c:v>
                </c:pt>
                <c:pt idx="296">
                  <c:v>575.95265047017756</c:v>
                </c:pt>
                <c:pt idx="297">
                  <c:v>578.35245318046998</c:v>
                </c:pt>
                <c:pt idx="298">
                  <c:v>580.76225506872197</c:v>
                </c:pt>
                <c:pt idx="299">
                  <c:v>583.18209779817494</c:v>
                </c:pt>
                <c:pt idx="300">
                  <c:v>585.61202320566736</c:v>
                </c:pt>
                <c:pt idx="301">
                  <c:v>588.05207330235771</c:v>
                </c:pt>
                <c:pt idx="302">
                  <c:v>590.50229027445084</c:v>
                </c:pt>
                <c:pt idx="303">
                  <c:v>592.96271648392769</c:v>
                </c:pt>
                <c:pt idx="304">
                  <c:v>595.43339446927735</c:v>
                </c:pt>
                <c:pt idx="305">
                  <c:v>597.91436694623269</c:v>
                </c:pt>
                <c:pt idx="306">
                  <c:v>600.4056768085087</c:v>
                </c:pt>
                <c:pt idx="307">
                  <c:v>602.90736712854414</c:v>
                </c:pt>
                <c:pt idx="308">
                  <c:v>605.41948115824641</c:v>
                </c:pt>
                <c:pt idx="309">
                  <c:v>607.94206232973909</c:v>
                </c:pt>
                <c:pt idx="310">
                  <c:v>610.475154256113</c:v>
                </c:pt>
                <c:pt idx="311">
                  <c:v>613.01880073218013</c:v>
                </c:pt>
                <c:pt idx="312">
                  <c:v>615.57304573523095</c:v>
                </c:pt>
                <c:pt idx="313">
                  <c:v>618.13793342579436</c:v>
                </c:pt>
                <c:pt idx="314">
                  <c:v>620.71350814840184</c:v>
                </c:pt>
                <c:pt idx="315">
                  <c:v>623.29981443235351</c:v>
                </c:pt>
                <c:pt idx="316">
                  <c:v>625.89689699248834</c:v>
                </c:pt>
                <c:pt idx="317">
                  <c:v>628.50480072995708</c:v>
                </c:pt>
                <c:pt idx="318">
                  <c:v>631.12357073299859</c:v>
                </c:pt>
                <c:pt idx="319">
                  <c:v>633.75325227771941</c:v>
                </c:pt>
                <c:pt idx="320">
                  <c:v>636.39389082887647</c:v>
                </c:pt>
                <c:pt idx="321">
                  <c:v>639.04553204066349</c:v>
                </c:pt>
                <c:pt idx="322">
                  <c:v>641.70822175749959</c:v>
                </c:pt>
                <c:pt idx="323">
                  <c:v>644.38200601482254</c:v>
                </c:pt>
                <c:pt idx="324">
                  <c:v>647.06693103988425</c:v>
                </c:pt>
                <c:pt idx="325">
                  <c:v>649.76304325255046</c:v>
                </c:pt>
                <c:pt idx="326">
                  <c:v>652.47038926610276</c:v>
                </c:pt>
                <c:pt idx="327">
                  <c:v>655.18901588804488</c:v>
                </c:pt>
                <c:pt idx="328">
                  <c:v>657.91897012091169</c:v>
                </c:pt>
                <c:pt idx="329">
                  <c:v>660.66029916308219</c:v>
                </c:pt>
                <c:pt idx="330">
                  <c:v>663.41305040959503</c:v>
                </c:pt>
                <c:pt idx="331">
                  <c:v>666.17727145296828</c:v>
                </c:pt>
                <c:pt idx="332">
                  <c:v>668.95301008402237</c:v>
                </c:pt>
                <c:pt idx="333">
                  <c:v>671.74031429270576</c:v>
                </c:pt>
                <c:pt idx="334">
                  <c:v>674.53923226892539</c:v>
                </c:pt>
                <c:pt idx="335">
                  <c:v>677.34981240337925</c:v>
                </c:pt>
                <c:pt idx="336">
                  <c:v>680.17210328839337</c:v>
                </c:pt>
                <c:pt idx="337">
                  <c:v>683.00615371876165</c:v>
                </c:pt>
                <c:pt idx="338">
                  <c:v>685.85201269258982</c:v>
                </c:pt>
                <c:pt idx="339">
                  <c:v>688.70972941214222</c:v>
                </c:pt>
                <c:pt idx="340">
                  <c:v>691.57935328469284</c:v>
                </c:pt>
                <c:pt idx="341">
                  <c:v>694.46093392337912</c:v>
                </c:pt>
                <c:pt idx="342">
                  <c:v>697.3545211480598</c:v>
                </c:pt>
                <c:pt idx="343">
                  <c:v>700.26016498617673</c:v>
                </c:pt>
                <c:pt idx="344">
                  <c:v>703.17791567361917</c:v>
                </c:pt>
                <c:pt idx="345">
                  <c:v>706.1078236555926</c:v>
                </c:pt>
                <c:pt idx="346">
                  <c:v>709.04993958749083</c:v>
                </c:pt>
                <c:pt idx="347">
                  <c:v>712.00431433577205</c:v>
                </c:pt>
                <c:pt idx="348">
                  <c:v>714.97099897883777</c:v>
                </c:pt>
                <c:pt idx="349">
                  <c:v>717.95004480791636</c:v>
                </c:pt>
                <c:pt idx="350">
                  <c:v>720.94150332794925</c:v>
                </c:pt>
                <c:pt idx="351">
                  <c:v>723.94542625848237</c:v>
                </c:pt>
                <c:pt idx="352">
                  <c:v>726.96186553455937</c:v>
                </c:pt>
                <c:pt idx="353">
                  <c:v>729.99087330762006</c:v>
                </c:pt>
                <c:pt idx="354">
                  <c:v>733.03250194640179</c:v>
                </c:pt>
                <c:pt idx="355">
                  <c:v>736.08680403784513</c:v>
                </c:pt>
                <c:pt idx="356">
                  <c:v>739.15383238800291</c:v>
                </c:pt>
                <c:pt idx="357">
                  <c:v>742.23364002295284</c:v>
                </c:pt>
                <c:pt idx="358">
                  <c:v>745.32628018971513</c:v>
                </c:pt>
                <c:pt idx="359">
                  <c:v>748.43180635717226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4-4311-BEE3-5720F7E99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7326928"/>
        <c:axId val="-572819664"/>
      </c:lineChart>
      <c:dateAx>
        <c:axId val="-5773269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572819664"/>
        <c:crosses val="autoZero"/>
        <c:auto val="1"/>
        <c:lblOffset val="100"/>
        <c:baseTimeUnit val="months"/>
      </c:dateAx>
      <c:valAx>
        <c:axId val="-572819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€&quot;\ #,##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577326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053811739441699"/>
          <c:y val="0.41333355114843001"/>
          <c:w val="0.243512705798139"/>
          <c:h val="0.16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4</xdr:row>
      <xdr:rowOff>76200</xdr:rowOff>
    </xdr:from>
    <xdr:to>
      <xdr:col>26</xdr:col>
      <xdr:colOff>50800</xdr:colOff>
      <xdr:row>37</xdr:row>
      <xdr:rowOff>177800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2"/>
  <sheetViews>
    <sheetView tabSelected="1" zoomScale="116" zoomScaleNormal="116" zoomScalePageLayoutView="116" workbookViewId="0">
      <selection activeCell="H1" sqref="H1"/>
    </sheetView>
  </sheetViews>
  <sheetFormatPr defaultColWidth="7.3046875" defaultRowHeight="14.5"/>
  <cols>
    <col min="1" max="1" width="7.84375" style="4" bestFit="1" customWidth="1"/>
    <col min="2" max="2" width="7.3046875" style="4"/>
    <col min="3" max="3" width="18" style="4" customWidth="1"/>
    <col min="4" max="4" width="17.15234375" style="4" customWidth="1"/>
    <col min="5" max="5" width="15.84375" style="4" bestFit="1" customWidth="1"/>
    <col min="6" max="6" width="18.3046875" style="4" bestFit="1" customWidth="1"/>
    <col min="7" max="7" width="27.84375" style="4" bestFit="1" customWidth="1"/>
    <col min="8" max="8" width="3.4609375" style="4" bestFit="1" customWidth="1"/>
    <col min="9" max="9" width="18.84375" style="4" bestFit="1" customWidth="1"/>
    <col min="10" max="10" width="9.84375" style="4" bestFit="1" customWidth="1"/>
    <col min="11" max="11" width="9.84375" style="4" customWidth="1"/>
    <col min="12" max="12" width="23" style="4" bestFit="1" customWidth="1"/>
    <col min="13" max="13" width="11.69140625" style="4" bestFit="1" customWidth="1"/>
    <col min="14" max="14" width="9" style="4" bestFit="1" customWidth="1"/>
    <col min="15" max="16384" width="7.3046875" style="4"/>
  </cols>
  <sheetData>
    <row r="1" spans="1:13">
      <c r="C1" s="23" t="s">
        <v>15</v>
      </c>
      <c r="F1" s="4" t="s">
        <v>14</v>
      </c>
      <c r="J1" s="18"/>
      <c r="K1" s="18"/>
      <c r="L1" s="6"/>
      <c r="M1" s="19"/>
    </row>
    <row r="2" spans="1:13">
      <c r="F2" s="4" t="s">
        <v>13</v>
      </c>
      <c r="G2" s="22"/>
      <c r="J2" s="18"/>
      <c r="K2" s="18"/>
      <c r="L2" s="11"/>
      <c r="M2" s="19"/>
    </row>
    <row r="3" spans="1:13">
      <c r="C3" s="18" t="s">
        <v>12</v>
      </c>
      <c r="D3" s="6">
        <v>140000</v>
      </c>
      <c r="F3" s="4" t="s">
        <v>11</v>
      </c>
      <c r="I3" s="21"/>
      <c r="J3" s="11"/>
      <c r="K3" s="11"/>
      <c r="L3" s="17"/>
      <c r="M3" s="19"/>
    </row>
    <row r="4" spans="1:13">
      <c r="C4" s="18" t="s">
        <v>10</v>
      </c>
      <c r="D4" s="11">
        <v>0.05</v>
      </c>
      <c r="F4" s="4" t="s">
        <v>9</v>
      </c>
      <c r="I4" s="11"/>
      <c r="J4" s="20"/>
      <c r="K4" s="20"/>
      <c r="M4" s="19"/>
    </row>
    <row r="5" spans="1:13">
      <c r="C5" s="18" t="s">
        <v>8</v>
      </c>
      <c r="D5" s="4">
        <v>360</v>
      </c>
      <c r="M5" s="19"/>
    </row>
    <row r="6" spans="1:13">
      <c r="C6" s="18" t="s">
        <v>7</v>
      </c>
      <c r="D6" s="17">
        <f>PMT(D4/12,D5,-D3)</f>
        <v>751.5502722169947</v>
      </c>
      <c r="E6" s="16"/>
    </row>
    <row r="8" spans="1:13">
      <c r="B8" s="15" t="s">
        <v>6</v>
      </c>
      <c r="C8" s="15" t="s">
        <v>5</v>
      </c>
      <c r="D8" s="15" t="s">
        <v>4</v>
      </c>
      <c r="E8" s="15" t="s">
        <v>3</v>
      </c>
      <c r="F8" s="15" t="s">
        <v>2</v>
      </c>
      <c r="G8" s="15" t="s">
        <v>1</v>
      </c>
      <c r="I8" s="15" t="s">
        <v>16</v>
      </c>
    </row>
    <row r="9" spans="1:13">
      <c r="A9" s="22">
        <v>37987</v>
      </c>
      <c r="B9" s="10">
        <v>1</v>
      </c>
      <c r="C9" s="10">
        <v>1</v>
      </c>
      <c r="D9" s="8">
        <f t="shared" ref="D9:D72" si="0">$D$6</f>
        <v>751.5502722169947</v>
      </c>
      <c r="E9" s="8">
        <f>$D$4/12*D3</f>
        <v>583.33333333333337</v>
      </c>
      <c r="F9" s="8">
        <f t="shared" ref="F9:F72" si="1">D9-E9</f>
        <v>168.21693888366133</v>
      </c>
      <c r="G9" s="8">
        <f>D3-F9</f>
        <v>139831.78306111635</v>
      </c>
      <c r="I9" s="6">
        <f>SUM(E9:E20)</f>
        <v>6953.0917828094662</v>
      </c>
    </row>
    <row r="10" spans="1:13">
      <c r="A10" s="22">
        <f>EDATE(A9,1)</f>
        <v>38018</v>
      </c>
      <c r="B10" s="10"/>
      <c r="C10" s="9">
        <f t="shared" ref="C10:C73" si="2">C9+1</f>
        <v>2</v>
      </c>
      <c r="D10" s="8">
        <f t="shared" si="0"/>
        <v>751.5502722169947</v>
      </c>
      <c r="E10" s="8">
        <f t="shared" ref="E10:E73" si="3">G9*$D$4/12</f>
        <v>582.63242942131819</v>
      </c>
      <c r="F10" s="8">
        <f t="shared" si="1"/>
        <v>168.91784279567651</v>
      </c>
      <c r="G10" s="8">
        <f t="shared" ref="G10:G73" si="4">G9-F10</f>
        <v>139662.86521832069</v>
      </c>
    </row>
    <row r="11" spans="1:13">
      <c r="A11" s="22">
        <f t="shared" ref="A11:A74" si="5">EDATE(A10,1)</f>
        <v>38047</v>
      </c>
      <c r="B11" s="10"/>
      <c r="C11" s="9">
        <f t="shared" si="2"/>
        <v>3</v>
      </c>
      <c r="D11" s="8">
        <f t="shared" si="0"/>
        <v>751.5502722169947</v>
      </c>
      <c r="E11" s="8">
        <f t="shared" si="3"/>
        <v>581.92860507633623</v>
      </c>
      <c r="F11" s="8">
        <f t="shared" si="1"/>
        <v>169.62166714065847</v>
      </c>
      <c r="G11" s="8">
        <f t="shared" si="4"/>
        <v>139493.24355118003</v>
      </c>
      <c r="J11" s="11"/>
      <c r="K11" s="11"/>
    </row>
    <row r="12" spans="1:13">
      <c r="A12" s="22">
        <f t="shared" si="5"/>
        <v>38078</v>
      </c>
      <c r="B12" s="10"/>
      <c r="C12" s="9">
        <f t="shared" si="2"/>
        <v>4</v>
      </c>
      <c r="D12" s="8">
        <f t="shared" si="0"/>
        <v>751.5502722169947</v>
      </c>
      <c r="E12" s="8">
        <f t="shared" si="3"/>
        <v>581.22184812991679</v>
      </c>
      <c r="F12" s="8">
        <f t="shared" si="1"/>
        <v>170.32842408707791</v>
      </c>
      <c r="G12" s="8">
        <f t="shared" si="4"/>
        <v>139322.91512709294</v>
      </c>
    </row>
    <row r="13" spans="1:13">
      <c r="A13" s="22">
        <f t="shared" si="5"/>
        <v>38108</v>
      </c>
      <c r="B13" s="10"/>
      <c r="C13" s="9">
        <f t="shared" si="2"/>
        <v>5</v>
      </c>
      <c r="D13" s="8">
        <f t="shared" si="0"/>
        <v>751.5502722169947</v>
      </c>
      <c r="E13" s="8">
        <f t="shared" si="3"/>
        <v>580.51214636288728</v>
      </c>
      <c r="F13" s="8">
        <f t="shared" si="1"/>
        <v>171.03812585410742</v>
      </c>
      <c r="G13" s="8">
        <f t="shared" si="4"/>
        <v>139151.87700123884</v>
      </c>
    </row>
    <row r="14" spans="1:13">
      <c r="A14" s="22">
        <f t="shared" si="5"/>
        <v>38139</v>
      </c>
      <c r="B14" s="10"/>
      <c r="C14" s="9">
        <f t="shared" si="2"/>
        <v>6</v>
      </c>
      <c r="D14" s="8">
        <f t="shared" si="0"/>
        <v>751.5502722169947</v>
      </c>
      <c r="E14" s="8">
        <f t="shared" si="3"/>
        <v>579.79948750516189</v>
      </c>
      <c r="F14" s="8">
        <f t="shared" si="1"/>
        <v>171.75078471183281</v>
      </c>
      <c r="G14" s="8">
        <f t="shared" si="4"/>
        <v>138980.12621652702</v>
      </c>
    </row>
    <row r="15" spans="1:13">
      <c r="A15" s="22">
        <f t="shared" si="5"/>
        <v>38169</v>
      </c>
      <c r="B15" s="10"/>
      <c r="C15" s="9">
        <f t="shared" si="2"/>
        <v>7</v>
      </c>
      <c r="D15" s="8">
        <f t="shared" si="0"/>
        <v>751.5502722169947</v>
      </c>
      <c r="E15" s="8">
        <f t="shared" si="3"/>
        <v>579.0838592355293</v>
      </c>
      <c r="F15" s="8">
        <f t="shared" si="1"/>
        <v>172.4664129814654</v>
      </c>
      <c r="G15" s="8">
        <f t="shared" si="4"/>
        <v>138807.65980354554</v>
      </c>
    </row>
    <row r="16" spans="1:13">
      <c r="A16" s="22">
        <f t="shared" si="5"/>
        <v>38200</v>
      </c>
      <c r="B16" s="10"/>
      <c r="C16" s="9">
        <f t="shared" si="2"/>
        <v>8</v>
      </c>
      <c r="D16" s="8">
        <f t="shared" si="0"/>
        <v>751.5502722169947</v>
      </c>
      <c r="E16" s="8">
        <f t="shared" si="3"/>
        <v>578.36524918143971</v>
      </c>
      <c r="F16" s="8">
        <f t="shared" si="1"/>
        <v>173.18502303555499</v>
      </c>
      <c r="G16" s="8">
        <f t="shared" si="4"/>
        <v>138634.47478050998</v>
      </c>
    </row>
    <row r="17" spans="1:14">
      <c r="A17" s="22">
        <f t="shared" si="5"/>
        <v>38231</v>
      </c>
      <c r="B17" s="10"/>
      <c r="C17" s="9">
        <f t="shared" si="2"/>
        <v>9</v>
      </c>
      <c r="D17" s="8">
        <f t="shared" si="0"/>
        <v>751.5502722169947</v>
      </c>
      <c r="E17" s="8">
        <f t="shared" si="3"/>
        <v>577.64364491879167</v>
      </c>
      <c r="F17" s="8">
        <f t="shared" si="1"/>
        <v>173.90662729820303</v>
      </c>
      <c r="G17" s="8">
        <f t="shared" si="4"/>
        <v>138460.56815321176</v>
      </c>
    </row>
    <row r="18" spans="1:14">
      <c r="A18" s="22">
        <f t="shared" si="5"/>
        <v>38261</v>
      </c>
      <c r="B18" s="10"/>
      <c r="C18" s="9">
        <f t="shared" si="2"/>
        <v>10</v>
      </c>
      <c r="D18" s="8">
        <f t="shared" si="0"/>
        <v>751.5502722169947</v>
      </c>
      <c r="E18" s="8">
        <f t="shared" si="3"/>
        <v>576.91903397171575</v>
      </c>
      <c r="F18" s="8">
        <f t="shared" si="1"/>
        <v>174.63123824527895</v>
      </c>
      <c r="G18" s="8">
        <f t="shared" si="4"/>
        <v>138285.93691496647</v>
      </c>
    </row>
    <row r="19" spans="1:14">
      <c r="A19" s="22">
        <f t="shared" si="5"/>
        <v>38292</v>
      </c>
      <c r="B19" s="10"/>
      <c r="C19" s="9">
        <f t="shared" si="2"/>
        <v>11</v>
      </c>
      <c r="D19" s="8">
        <f t="shared" si="0"/>
        <v>751.5502722169947</v>
      </c>
      <c r="E19" s="8">
        <f t="shared" si="3"/>
        <v>576.19140381236036</v>
      </c>
      <c r="F19" s="8">
        <f t="shared" si="1"/>
        <v>175.35886840463434</v>
      </c>
      <c r="G19" s="8">
        <f t="shared" si="4"/>
        <v>138110.57804656183</v>
      </c>
    </row>
    <row r="20" spans="1:14">
      <c r="A20" s="22">
        <f t="shared" si="5"/>
        <v>38322</v>
      </c>
      <c r="B20" s="10"/>
      <c r="C20" s="9">
        <f t="shared" si="2"/>
        <v>12</v>
      </c>
      <c r="D20" s="8">
        <f t="shared" si="0"/>
        <v>751.5502722169947</v>
      </c>
      <c r="E20" s="8">
        <f t="shared" si="3"/>
        <v>575.46074186067437</v>
      </c>
      <c r="F20" s="8">
        <f t="shared" si="1"/>
        <v>176.08953035632032</v>
      </c>
      <c r="G20" s="8">
        <f t="shared" si="4"/>
        <v>137934.48851620551</v>
      </c>
    </row>
    <row r="21" spans="1:14">
      <c r="A21" s="22">
        <f t="shared" si="5"/>
        <v>38353</v>
      </c>
      <c r="B21" s="4">
        <v>2</v>
      </c>
      <c r="C21" s="7">
        <f t="shared" si="2"/>
        <v>13</v>
      </c>
      <c r="D21" s="6">
        <f t="shared" si="0"/>
        <v>751.5502722169947</v>
      </c>
      <c r="E21" s="6">
        <f t="shared" si="3"/>
        <v>574.72703548418974</v>
      </c>
      <c r="F21" s="6">
        <f t="shared" si="1"/>
        <v>176.82323673280496</v>
      </c>
      <c r="G21" s="6">
        <f t="shared" si="4"/>
        <v>137757.66527947271</v>
      </c>
      <c r="I21" s="6">
        <f>SUM(E21:E32)</f>
        <v>6847.4162952020242</v>
      </c>
    </row>
    <row r="22" spans="1:14">
      <c r="A22" s="22">
        <f t="shared" si="5"/>
        <v>38384</v>
      </c>
      <c r="C22" s="7">
        <f t="shared" si="2"/>
        <v>14</v>
      </c>
      <c r="D22" s="6">
        <f t="shared" si="0"/>
        <v>751.5502722169947</v>
      </c>
      <c r="E22" s="6">
        <f t="shared" si="3"/>
        <v>573.99027199780301</v>
      </c>
      <c r="F22" s="6">
        <f t="shared" si="1"/>
        <v>177.56000021919169</v>
      </c>
      <c r="G22" s="6">
        <f t="shared" si="4"/>
        <v>137580.10527925353</v>
      </c>
    </row>
    <row r="23" spans="1:14">
      <c r="A23" s="22">
        <f t="shared" si="5"/>
        <v>38412</v>
      </c>
      <c r="C23" s="7">
        <f t="shared" si="2"/>
        <v>15</v>
      </c>
      <c r="D23" s="6">
        <f t="shared" si="0"/>
        <v>751.5502722169947</v>
      </c>
      <c r="E23" s="6">
        <f t="shared" si="3"/>
        <v>573.25043866355645</v>
      </c>
      <c r="F23" s="6">
        <f t="shared" si="1"/>
        <v>178.29983355343825</v>
      </c>
      <c r="G23" s="6">
        <f t="shared" si="4"/>
        <v>137401.8054457001</v>
      </c>
      <c r="L23" s="11"/>
    </row>
    <row r="24" spans="1:14">
      <c r="A24" s="22">
        <f t="shared" si="5"/>
        <v>38443</v>
      </c>
      <c r="C24" s="7">
        <f t="shared" si="2"/>
        <v>16</v>
      </c>
      <c r="D24" s="6">
        <f t="shared" si="0"/>
        <v>751.5502722169947</v>
      </c>
      <c r="E24" s="6">
        <f t="shared" si="3"/>
        <v>572.50752269041709</v>
      </c>
      <c r="F24" s="6">
        <f t="shared" si="1"/>
        <v>179.04274952657761</v>
      </c>
      <c r="G24" s="6">
        <f t="shared" si="4"/>
        <v>137222.76269617351</v>
      </c>
      <c r="L24" s="14"/>
    </row>
    <row r="25" spans="1:14">
      <c r="A25" s="22">
        <f t="shared" si="5"/>
        <v>38473</v>
      </c>
      <c r="C25" s="7">
        <f t="shared" si="2"/>
        <v>17</v>
      </c>
      <c r="D25" s="6">
        <f t="shared" si="0"/>
        <v>751.5502722169947</v>
      </c>
      <c r="E25" s="6">
        <f t="shared" si="3"/>
        <v>571.76151123405634</v>
      </c>
      <c r="F25" s="6">
        <f t="shared" si="1"/>
        <v>179.78876098293836</v>
      </c>
      <c r="G25" s="6">
        <f t="shared" si="4"/>
        <v>137042.97393519056</v>
      </c>
      <c r="L25" s="13"/>
      <c r="N25" s="11"/>
    </row>
    <row r="26" spans="1:14">
      <c r="A26" s="22">
        <f t="shared" si="5"/>
        <v>38504</v>
      </c>
      <c r="C26" s="7">
        <f t="shared" si="2"/>
        <v>18</v>
      </c>
      <c r="D26" s="6">
        <f t="shared" si="0"/>
        <v>751.5502722169947</v>
      </c>
      <c r="E26" s="6">
        <f t="shared" si="3"/>
        <v>571.01239139662732</v>
      </c>
      <c r="F26" s="6">
        <f t="shared" si="1"/>
        <v>180.53788082036738</v>
      </c>
      <c r="G26" s="6">
        <f t="shared" si="4"/>
        <v>136862.43605437019</v>
      </c>
    </row>
    <row r="27" spans="1:14">
      <c r="A27" s="22">
        <f t="shared" si="5"/>
        <v>38534</v>
      </c>
      <c r="C27" s="7">
        <f t="shared" si="2"/>
        <v>19</v>
      </c>
      <c r="D27" s="6">
        <f t="shared" si="0"/>
        <v>751.5502722169947</v>
      </c>
      <c r="E27" s="6">
        <f t="shared" si="3"/>
        <v>570.26015022654246</v>
      </c>
      <c r="F27" s="6">
        <f t="shared" si="1"/>
        <v>181.29012199045223</v>
      </c>
      <c r="G27" s="6">
        <f t="shared" si="4"/>
        <v>136681.14593237973</v>
      </c>
    </row>
    <row r="28" spans="1:14">
      <c r="A28" s="22">
        <f t="shared" si="5"/>
        <v>38565</v>
      </c>
      <c r="C28" s="7">
        <f t="shared" si="2"/>
        <v>20</v>
      </c>
      <c r="D28" s="6">
        <f t="shared" si="0"/>
        <v>751.5502722169947</v>
      </c>
      <c r="E28" s="6">
        <f t="shared" si="3"/>
        <v>569.50477471824888</v>
      </c>
      <c r="F28" s="6">
        <f t="shared" si="1"/>
        <v>182.04549749874582</v>
      </c>
      <c r="G28" s="6">
        <f t="shared" si="4"/>
        <v>136499.10043488099</v>
      </c>
    </row>
    <row r="29" spans="1:14">
      <c r="A29" s="22">
        <f t="shared" si="5"/>
        <v>38596</v>
      </c>
      <c r="C29" s="7">
        <f t="shared" si="2"/>
        <v>21</v>
      </c>
      <c r="D29" s="6">
        <f t="shared" si="0"/>
        <v>751.5502722169947</v>
      </c>
      <c r="E29" s="6">
        <f t="shared" si="3"/>
        <v>568.74625181200418</v>
      </c>
      <c r="F29" s="6">
        <f t="shared" si="1"/>
        <v>182.80402040499052</v>
      </c>
      <c r="G29" s="6">
        <f t="shared" si="4"/>
        <v>136316.296414476</v>
      </c>
    </row>
    <row r="30" spans="1:14">
      <c r="A30" s="22">
        <f t="shared" si="5"/>
        <v>38626</v>
      </c>
      <c r="C30" s="7">
        <f t="shared" si="2"/>
        <v>22</v>
      </c>
      <c r="D30" s="6">
        <f t="shared" si="0"/>
        <v>751.5502722169947</v>
      </c>
      <c r="E30" s="6">
        <f t="shared" si="3"/>
        <v>567.98456839365008</v>
      </c>
      <c r="F30" s="6">
        <f t="shared" si="1"/>
        <v>183.56570382334462</v>
      </c>
      <c r="G30" s="6">
        <f t="shared" si="4"/>
        <v>136132.73071065266</v>
      </c>
    </row>
    <row r="31" spans="1:14">
      <c r="A31" s="22">
        <f t="shared" si="5"/>
        <v>38657</v>
      </c>
      <c r="C31" s="7">
        <f t="shared" si="2"/>
        <v>23</v>
      </c>
      <c r="D31" s="6">
        <f t="shared" si="0"/>
        <v>751.5502722169947</v>
      </c>
      <c r="E31" s="6">
        <f t="shared" si="3"/>
        <v>567.21971129438612</v>
      </c>
      <c r="F31" s="6">
        <f t="shared" si="1"/>
        <v>184.33056092260858</v>
      </c>
      <c r="G31" s="6">
        <f t="shared" si="4"/>
        <v>135948.40014973003</v>
      </c>
    </row>
    <row r="32" spans="1:14">
      <c r="A32" s="22">
        <f t="shared" si="5"/>
        <v>38687</v>
      </c>
      <c r="C32" s="7">
        <f t="shared" si="2"/>
        <v>24</v>
      </c>
      <c r="D32" s="6">
        <f t="shared" si="0"/>
        <v>751.5502722169947</v>
      </c>
      <c r="E32" s="6">
        <f t="shared" si="3"/>
        <v>566.45166729054188</v>
      </c>
      <c r="F32" s="6">
        <f t="shared" si="1"/>
        <v>185.09860492645282</v>
      </c>
      <c r="G32" s="6">
        <f t="shared" si="4"/>
        <v>135763.30154480357</v>
      </c>
    </row>
    <row r="33" spans="1:9">
      <c r="A33" s="22">
        <f t="shared" si="5"/>
        <v>38718</v>
      </c>
      <c r="B33" s="10">
        <v>3</v>
      </c>
      <c r="C33" s="9">
        <f t="shared" si="2"/>
        <v>25</v>
      </c>
      <c r="D33" s="8">
        <f t="shared" si="0"/>
        <v>751.5502722169947</v>
      </c>
      <c r="E33" s="8">
        <f t="shared" si="3"/>
        <v>565.68042310334829</v>
      </c>
      <c r="F33" s="8">
        <f t="shared" si="1"/>
        <v>185.86984911364641</v>
      </c>
      <c r="G33" s="8">
        <f t="shared" si="4"/>
        <v>135577.43169568991</v>
      </c>
      <c r="I33" s="6">
        <f>SUM(E33:E44)</f>
        <v>6736.3342490890082</v>
      </c>
    </row>
    <row r="34" spans="1:9">
      <c r="A34" s="22">
        <f t="shared" si="5"/>
        <v>38749</v>
      </c>
      <c r="B34" s="10"/>
      <c r="C34" s="9">
        <f t="shared" si="2"/>
        <v>26</v>
      </c>
      <c r="D34" s="8">
        <f t="shared" si="0"/>
        <v>751.5502722169947</v>
      </c>
      <c r="E34" s="8">
        <f t="shared" si="3"/>
        <v>564.90596539870796</v>
      </c>
      <c r="F34" s="8">
        <f t="shared" si="1"/>
        <v>186.64430681828674</v>
      </c>
      <c r="G34" s="8">
        <f t="shared" si="4"/>
        <v>135390.78738887163</v>
      </c>
    </row>
    <row r="35" spans="1:9">
      <c r="A35" s="22">
        <f t="shared" si="5"/>
        <v>38777</v>
      </c>
      <c r="B35" s="10"/>
      <c r="C35" s="9">
        <f t="shared" si="2"/>
        <v>27</v>
      </c>
      <c r="D35" s="8">
        <f t="shared" si="0"/>
        <v>751.5502722169947</v>
      </c>
      <c r="E35" s="8">
        <f t="shared" si="3"/>
        <v>564.12828078696509</v>
      </c>
      <c r="F35" s="8">
        <f t="shared" si="1"/>
        <v>187.42199143002961</v>
      </c>
      <c r="G35" s="8">
        <f t="shared" si="4"/>
        <v>135203.36539744161</v>
      </c>
    </row>
    <row r="36" spans="1:9">
      <c r="A36" s="22">
        <f t="shared" si="5"/>
        <v>38808</v>
      </c>
      <c r="B36" s="10"/>
      <c r="C36" s="9">
        <f t="shared" si="2"/>
        <v>28</v>
      </c>
      <c r="D36" s="8">
        <f t="shared" si="0"/>
        <v>751.5502722169947</v>
      </c>
      <c r="E36" s="8">
        <f t="shared" si="3"/>
        <v>563.34735582267342</v>
      </c>
      <c r="F36" s="8">
        <f t="shared" si="1"/>
        <v>188.20291639432128</v>
      </c>
      <c r="G36" s="8">
        <f t="shared" si="4"/>
        <v>135015.1624810473</v>
      </c>
    </row>
    <row r="37" spans="1:9">
      <c r="A37" s="22">
        <f t="shared" si="5"/>
        <v>38838</v>
      </c>
      <c r="B37" s="10"/>
      <c r="C37" s="9">
        <f t="shared" si="2"/>
        <v>29</v>
      </c>
      <c r="D37" s="8">
        <f t="shared" si="0"/>
        <v>751.5502722169947</v>
      </c>
      <c r="E37" s="8">
        <f t="shared" si="3"/>
        <v>562.56317700436375</v>
      </c>
      <c r="F37" s="8">
        <f t="shared" si="1"/>
        <v>188.98709521263095</v>
      </c>
      <c r="G37" s="8">
        <f t="shared" si="4"/>
        <v>134826.17538583468</v>
      </c>
    </row>
    <row r="38" spans="1:9">
      <c r="A38" s="22">
        <f t="shared" si="5"/>
        <v>38869</v>
      </c>
      <c r="B38" s="10"/>
      <c r="C38" s="9">
        <f t="shared" si="2"/>
        <v>30</v>
      </c>
      <c r="D38" s="8">
        <f t="shared" si="0"/>
        <v>751.5502722169947</v>
      </c>
      <c r="E38" s="8">
        <f t="shared" si="3"/>
        <v>561.77573077431123</v>
      </c>
      <c r="F38" s="8">
        <f t="shared" si="1"/>
        <v>189.77454144268347</v>
      </c>
      <c r="G38" s="8">
        <f t="shared" si="4"/>
        <v>134636.40084439199</v>
      </c>
    </row>
    <row r="39" spans="1:9">
      <c r="A39" s="22">
        <f t="shared" si="5"/>
        <v>38899</v>
      </c>
      <c r="B39" s="10"/>
      <c r="C39" s="9">
        <f t="shared" si="2"/>
        <v>31</v>
      </c>
      <c r="D39" s="8">
        <f t="shared" si="0"/>
        <v>751.5502722169947</v>
      </c>
      <c r="E39" s="8">
        <f t="shared" si="3"/>
        <v>560.9850035183</v>
      </c>
      <c r="F39" s="8">
        <f t="shared" si="1"/>
        <v>190.56526869869469</v>
      </c>
      <c r="G39" s="8">
        <f t="shared" si="4"/>
        <v>134445.83557569329</v>
      </c>
    </row>
    <row r="40" spans="1:9">
      <c r="A40" s="22">
        <f t="shared" si="5"/>
        <v>38930</v>
      </c>
      <c r="B40" s="10"/>
      <c r="C40" s="9">
        <f t="shared" si="2"/>
        <v>32</v>
      </c>
      <c r="D40" s="8">
        <f t="shared" si="0"/>
        <v>751.5502722169947</v>
      </c>
      <c r="E40" s="8">
        <f t="shared" si="3"/>
        <v>560.19098156538871</v>
      </c>
      <c r="F40" s="8">
        <f t="shared" si="1"/>
        <v>191.35929065160599</v>
      </c>
      <c r="G40" s="8">
        <f t="shared" si="4"/>
        <v>134254.47628504169</v>
      </c>
    </row>
    <row r="41" spans="1:9">
      <c r="A41" s="22">
        <f t="shared" si="5"/>
        <v>38961</v>
      </c>
      <c r="B41" s="10"/>
      <c r="C41" s="9">
        <f t="shared" si="2"/>
        <v>33</v>
      </c>
      <c r="D41" s="8">
        <f t="shared" si="0"/>
        <v>751.5502722169947</v>
      </c>
      <c r="E41" s="8">
        <f t="shared" si="3"/>
        <v>559.39365118767375</v>
      </c>
      <c r="F41" s="8">
        <f t="shared" si="1"/>
        <v>192.15662102932095</v>
      </c>
      <c r="G41" s="8">
        <f t="shared" si="4"/>
        <v>134062.31966401238</v>
      </c>
    </row>
    <row r="42" spans="1:9">
      <c r="A42" s="22">
        <f t="shared" si="5"/>
        <v>38991</v>
      </c>
      <c r="B42" s="10"/>
      <c r="C42" s="9">
        <f t="shared" si="2"/>
        <v>34</v>
      </c>
      <c r="D42" s="8">
        <f t="shared" si="0"/>
        <v>751.5502722169947</v>
      </c>
      <c r="E42" s="8">
        <f t="shared" si="3"/>
        <v>558.5929986000516</v>
      </c>
      <c r="F42" s="8">
        <f t="shared" si="1"/>
        <v>192.9572736169431</v>
      </c>
      <c r="G42" s="8">
        <f t="shared" si="4"/>
        <v>133869.36239039543</v>
      </c>
    </row>
    <row r="43" spans="1:9">
      <c r="A43" s="22">
        <f t="shared" si="5"/>
        <v>39022</v>
      </c>
      <c r="B43" s="10"/>
      <c r="C43" s="9">
        <f t="shared" si="2"/>
        <v>35</v>
      </c>
      <c r="D43" s="8">
        <f t="shared" si="0"/>
        <v>751.5502722169947</v>
      </c>
      <c r="E43" s="8">
        <f t="shared" si="3"/>
        <v>557.78900995998094</v>
      </c>
      <c r="F43" s="8">
        <f t="shared" si="1"/>
        <v>193.76126225701375</v>
      </c>
      <c r="G43" s="8">
        <f t="shared" si="4"/>
        <v>133675.60112813843</v>
      </c>
    </row>
    <row r="44" spans="1:9">
      <c r="A44" s="22">
        <f t="shared" si="5"/>
        <v>39052</v>
      </c>
      <c r="B44" s="10"/>
      <c r="C44" s="9">
        <f t="shared" si="2"/>
        <v>36</v>
      </c>
      <c r="D44" s="8">
        <f t="shared" si="0"/>
        <v>751.5502722169947</v>
      </c>
      <c r="E44" s="8">
        <f t="shared" si="3"/>
        <v>556.98167136724351</v>
      </c>
      <c r="F44" s="8">
        <f t="shared" si="1"/>
        <v>194.56860084975119</v>
      </c>
      <c r="G44" s="8">
        <f t="shared" si="4"/>
        <v>133481.03252728868</v>
      </c>
    </row>
    <row r="45" spans="1:9">
      <c r="A45" s="22">
        <f t="shared" si="5"/>
        <v>39083</v>
      </c>
      <c r="B45" s="4">
        <v>4</v>
      </c>
      <c r="C45" s="7">
        <f t="shared" si="2"/>
        <v>37</v>
      </c>
      <c r="D45" s="6">
        <f t="shared" si="0"/>
        <v>751.5502722169947</v>
      </c>
      <c r="E45" s="6">
        <f t="shared" si="3"/>
        <v>556.17096886370291</v>
      </c>
      <c r="F45" s="6">
        <f t="shared" si="1"/>
        <v>195.37930335329179</v>
      </c>
      <c r="G45" s="6">
        <f t="shared" si="4"/>
        <v>133285.6532239354</v>
      </c>
      <c r="I45" s="6">
        <f>SUM(E45:E56)</f>
        <v>6619.5690346762694</v>
      </c>
    </row>
    <row r="46" spans="1:9">
      <c r="A46" s="22">
        <f t="shared" si="5"/>
        <v>39114</v>
      </c>
      <c r="C46" s="7">
        <f t="shared" si="2"/>
        <v>38</v>
      </c>
      <c r="D46" s="6">
        <f t="shared" si="0"/>
        <v>751.5502722169947</v>
      </c>
      <c r="E46" s="6">
        <f t="shared" si="3"/>
        <v>555.35688843306423</v>
      </c>
      <c r="F46" s="6">
        <f t="shared" si="1"/>
        <v>196.19338378393047</v>
      </c>
      <c r="G46" s="6">
        <f t="shared" si="4"/>
        <v>133089.45984015148</v>
      </c>
    </row>
    <row r="47" spans="1:9">
      <c r="A47" s="22">
        <f t="shared" si="5"/>
        <v>39142</v>
      </c>
      <c r="C47" s="7">
        <f t="shared" si="2"/>
        <v>39</v>
      </c>
      <c r="D47" s="6">
        <f t="shared" si="0"/>
        <v>751.5502722169947</v>
      </c>
      <c r="E47" s="6">
        <f t="shared" si="3"/>
        <v>554.53941600063115</v>
      </c>
      <c r="F47" s="6">
        <f t="shared" si="1"/>
        <v>197.01085621636355</v>
      </c>
      <c r="G47" s="6">
        <f t="shared" si="4"/>
        <v>132892.44898393512</v>
      </c>
    </row>
    <row r="48" spans="1:9">
      <c r="A48" s="22">
        <f t="shared" si="5"/>
        <v>39173</v>
      </c>
      <c r="C48" s="7">
        <f t="shared" si="2"/>
        <v>40</v>
      </c>
      <c r="D48" s="6">
        <f t="shared" si="0"/>
        <v>751.5502722169947</v>
      </c>
      <c r="E48" s="6">
        <f t="shared" si="3"/>
        <v>553.71853743306303</v>
      </c>
      <c r="F48" s="6">
        <f t="shared" si="1"/>
        <v>197.83173478393167</v>
      </c>
      <c r="G48" s="6">
        <f t="shared" si="4"/>
        <v>132694.6172491512</v>
      </c>
    </row>
    <row r="49" spans="1:9">
      <c r="A49" s="22">
        <f t="shared" si="5"/>
        <v>39203</v>
      </c>
      <c r="C49" s="7">
        <f t="shared" si="2"/>
        <v>41</v>
      </c>
      <c r="D49" s="6">
        <f t="shared" si="0"/>
        <v>751.5502722169947</v>
      </c>
      <c r="E49" s="6">
        <f t="shared" si="3"/>
        <v>552.89423853813003</v>
      </c>
      <c r="F49" s="6">
        <f t="shared" si="1"/>
        <v>198.65603367886467</v>
      </c>
      <c r="G49" s="6">
        <f t="shared" si="4"/>
        <v>132495.96121547234</v>
      </c>
    </row>
    <row r="50" spans="1:9">
      <c r="A50" s="22">
        <f t="shared" si="5"/>
        <v>39234</v>
      </c>
      <c r="C50" s="7">
        <f t="shared" si="2"/>
        <v>42</v>
      </c>
      <c r="D50" s="6">
        <f t="shared" si="0"/>
        <v>751.5502722169947</v>
      </c>
      <c r="E50" s="6">
        <f t="shared" si="3"/>
        <v>552.06650506446806</v>
      </c>
      <c r="F50" s="6">
        <f t="shared" si="1"/>
        <v>199.48376715252664</v>
      </c>
      <c r="G50" s="6">
        <f t="shared" si="4"/>
        <v>132296.47744831981</v>
      </c>
    </row>
    <row r="51" spans="1:9">
      <c r="A51" s="22">
        <f t="shared" si="5"/>
        <v>39264</v>
      </c>
      <c r="C51" s="7">
        <f t="shared" si="2"/>
        <v>43</v>
      </c>
      <c r="D51" s="6">
        <f t="shared" si="0"/>
        <v>751.5502722169947</v>
      </c>
      <c r="E51" s="6">
        <f t="shared" si="3"/>
        <v>551.23532270133262</v>
      </c>
      <c r="F51" s="6">
        <f t="shared" si="1"/>
        <v>200.31494951566208</v>
      </c>
      <c r="G51" s="6">
        <f t="shared" si="4"/>
        <v>132096.16249880416</v>
      </c>
    </row>
    <row r="52" spans="1:9">
      <c r="A52" s="22">
        <f t="shared" si="5"/>
        <v>39295</v>
      </c>
      <c r="C52" s="7">
        <f t="shared" si="2"/>
        <v>44</v>
      </c>
      <c r="D52" s="6">
        <f t="shared" si="0"/>
        <v>751.5502722169947</v>
      </c>
      <c r="E52" s="6">
        <f t="shared" si="3"/>
        <v>550.40067707835067</v>
      </c>
      <c r="F52" s="6">
        <f t="shared" si="1"/>
        <v>201.14959513864403</v>
      </c>
      <c r="G52" s="6">
        <f t="shared" si="4"/>
        <v>131895.01290366551</v>
      </c>
    </row>
    <row r="53" spans="1:9">
      <c r="A53" s="22">
        <f t="shared" si="5"/>
        <v>39326</v>
      </c>
      <c r="C53" s="7">
        <f t="shared" si="2"/>
        <v>45</v>
      </c>
      <c r="D53" s="6">
        <f t="shared" si="0"/>
        <v>751.5502722169947</v>
      </c>
      <c r="E53" s="6">
        <f t="shared" si="3"/>
        <v>549.56255376527304</v>
      </c>
      <c r="F53" s="6">
        <f t="shared" si="1"/>
        <v>201.98771845172166</v>
      </c>
      <c r="G53" s="6">
        <f t="shared" si="4"/>
        <v>131693.0251852138</v>
      </c>
    </row>
    <row r="54" spans="1:9">
      <c r="A54" s="22">
        <f t="shared" si="5"/>
        <v>39356</v>
      </c>
      <c r="C54" s="7">
        <f t="shared" si="2"/>
        <v>46</v>
      </c>
      <c r="D54" s="6">
        <f t="shared" si="0"/>
        <v>751.5502722169947</v>
      </c>
      <c r="E54" s="6">
        <f t="shared" si="3"/>
        <v>548.72093827172421</v>
      </c>
      <c r="F54" s="6">
        <f t="shared" si="1"/>
        <v>202.82933394527049</v>
      </c>
      <c r="G54" s="6">
        <f t="shared" si="4"/>
        <v>131490.19585126854</v>
      </c>
    </row>
    <row r="55" spans="1:9">
      <c r="A55" s="22">
        <f t="shared" si="5"/>
        <v>39387</v>
      </c>
      <c r="C55" s="7">
        <f t="shared" si="2"/>
        <v>47</v>
      </c>
      <c r="D55" s="6">
        <f t="shared" si="0"/>
        <v>751.5502722169947</v>
      </c>
      <c r="E55" s="6">
        <f t="shared" si="3"/>
        <v>547.87581604695231</v>
      </c>
      <c r="F55" s="6">
        <f t="shared" si="1"/>
        <v>203.67445617004239</v>
      </c>
      <c r="G55" s="6">
        <f t="shared" si="4"/>
        <v>131286.52139509851</v>
      </c>
    </row>
    <row r="56" spans="1:9">
      <c r="A56" s="22">
        <f t="shared" si="5"/>
        <v>39417</v>
      </c>
      <c r="C56" s="7">
        <f t="shared" si="2"/>
        <v>48</v>
      </c>
      <c r="D56" s="6">
        <f t="shared" si="0"/>
        <v>751.5502722169947</v>
      </c>
      <c r="E56" s="6">
        <f t="shared" si="3"/>
        <v>547.02717247957719</v>
      </c>
      <c r="F56" s="6">
        <f t="shared" si="1"/>
        <v>204.52309973741751</v>
      </c>
      <c r="G56" s="6">
        <f t="shared" si="4"/>
        <v>131081.99829536109</v>
      </c>
    </row>
    <row r="57" spans="1:9">
      <c r="A57" s="22">
        <f t="shared" si="5"/>
        <v>39448</v>
      </c>
      <c r="B57" s="10">
        <v>5</v>
      </c>
      <c r="C57" s="9">
        <f t="shared" si="2"/>
        <v>49</v>
      </c>
      <c r="D57" s="8">
        <f t="shared" si="0"/>
        <v>751.5502722169947</v>
      </c>
      <c r="E57" s="8">
        <f t="shared" si="3"/>
        <v>546.17499289733792</v>
      </c>
      <c r="F57" s="8">
        <f t="shared" si="1"/>
        <v>205.37527931965678</v>
      </c>
      <c r="G57" s="8">
        <f t="shared" si="4"/>
        <v>130876.62301604143</v>
      </c>
      <c r="I57" s="6">
        <f>SUM(E57:E68)</f>
        <v>6496.829890287604</v>
      </c>
    </row>
    <row r="58" spans="1:9">
      <c r="A58" s="22">
        <f t="shared" si="5"/>
        <v>39479</v>
      </c>
      <c r="B58" s="10"/>
      <c r="C58" s="9">
        <f t="shared" si="2"/>
        <v>50</v>
      </c>
      <c r="D58" s="8">
        <f t="shared" si="0"/>
        <v>751.5502722169947</v>
      </c>
      <c r="E58" s="8">
        <f t="shared" si="3"/>
        <v>545.31926256683926</v>
      </c>
      <c r="F58" s="8">
        <f t="shared" si="1"/>
        <v>206.23100965015544</v>
      </c>
      <c r="G58" s="8">
        <f t="shared" si="4"/>
        <v>130670.39200639127</v>
      </c>
    </row>
    <row r="59" spans="1:9">
      <c r="A59" s="22">
        <f t="shared" si="5"/>
        <v>39508</v>
      </c>
      <c r="B59" s="10"/>
      <c r="C59" s="9">
        <f t="shared" si="2"/>
        <v>51</v>
      </c>
      <c r="D59" s="8">
        <f t="shared" si="0"/>
        <v>751.5502722169947</v>
      </c>
      <c r="E59" s="8">
        <f t="shared" si="3"/>
        <v>544.45996669329691</v>
      </c>
      <c r="F59" s="8">
        <f t="shared" si="1"/>
        <v>207.09030552369779</v>
      </c>
      <c r="G59" s="8">
        <f t="shared" si="4"/>
        <v>130463.30170086757</v>
      </c>
    </row>
    <row r="60" spans="1:9">
      <c r="A60" s="22">
        <f t="shared" si="5"/>
        <v>39539</v>
      </c>
      <c r="B60" s="10"/>
      <c r="C60" s="9">
        <f t="shared" si="2"/>
        <v>52</v>
      </c>
      <c r="D60" s="8">
        <f t="shared" si="0"/>
        <v>751.5502722169947</v>
      </c>
      <c r="E60" s="8">
        <f t="shared" si="3"/>
        <v>543.59709042028157</v>
      </c>
      <c r="F60" s="8">
        <f t="shared" si="1"/>
        <v>207.95318179671312</v>
      </c>
      <c r="G60" s="8">
        <f t="shared" si="4"/>
        <v>130255.34851907086</v>
      </c>
    </row>
    <row r="61" spans="1:9">
      <c r="A61" s="22">
        <f t="shared" si="5"/>
        <v>39569</v>
      </c>
      <c r="B61" s="10"/>
      <c r="C61" s="9">
        <f t="shared" si="2"/>
        <v>53</v>
      </c>
      <c r="D61" s="8">
        <f t="shared" si="0"/>
        <v>751.5502722169947</v>
      </c>
      <c r="E61" s="8">
        <f t="shared" si="3"/>
        <v>542.73061882946195</v>
      </c>
      <c r="F61" s="8">
        <f t="shared" si="1"/>
        <v>208.81965338753275</v>
      </c>
      <c r="G61" s="8">
        <f t="shared" si="4"/>
        <v>130046.52886568333</v>
      </c>
    </row>
    <row r="62" spans="1:9">
      <c r="A62" s="22">
        <f t="shared" si="5"/>
        <v>39600</v>
      </c>
      <c r="B62" s="10"/>
      <c r="C62" s="9">
        <f t="shared" si="2"/>
        <v>54</v>
      </c>
      <c r="D62" s="8">
        <f t="shared" si="0"/>
        <v>751.5502722169947</v>
      </c>
      <c r="E62" s="8">
        <f t="shared" si="3"/>
        <v>541.86053694034729</v>
      </c>
      <c r="F62" s="8">
        <f t="shared" si="1"/>
        <v>209.68973527664741</v>
      </c>
      <c r="G62" s="8">
        <f t="shared" si="4"/>
        <v>129836.83913040668</v>
      </c>
    </row>
    <row r="63" spans="1:9">
      <c r="A63" s="22">
        <f t="shared" si="5"/>
        <v>39630</v>
      </c>
      <c r="B63" s="10"/>
      <c r="C63" s="9">
        <f t="shared" si="2"/>
        <v>55</v>
      </c>
      <c r="D63" s="8">
        <f t="shared" si="0"/>
        <v>751.5502722169947</v>
      </c>
      <c r="E63" s="8">
        <f t="shared" si="3"/>
        <v>540.98682971002779</v>
      </c>
      <c r="F63" s="8">
        <f t="shared" si="1"/>
        <v>210.56344250696691</v>
      </c>
      <c r="G63" s="8">
        <f t="shared" si="4"/>
        <v>129626.2756878997</v>
      </c>
    </row>
    <row r="64" spans="1:9">
      <c r="A64" s="22">
        <f t="shared" si="5"/>
        <v>39661</v>
      </c>
      <c r="B64" s="10"/>
      <c r="C64" s="9">
        <f t="shared" si="2"/>
        <v>56</v>
      </c>
      <c r="D64" s="8">
        <f t="shared" si="0"/>
        <v>751.5502722169947</v>
      </c>
      <c r="E64" s="8">
        <f t="shared" si="3"/>
        <v>540.10948203291548</v>
      </c>
      <c r="F64" s="8">
        <f t="shared" si="1"/>
        <v>211.44079018407922</v>
      </c>
      <c r="G64" s="8">
        <f t="shared" si="4"/>
        <v>129414.83489771563</v>
      </c>
    </row>
    <row r="65" spans="1:9">
      <c r="A65" s="22">
        <f t="shared" si="5"/>
        <v>39692</v>
      </c>
      <c r="B65" s="10"/>
      <c r="C65" s="9">
        <f t="shared" si="2"/>
        <v>57</v>
      </c>
      <c r="D65" s="8">
        <f t="shared" si="0"/>
        <v>751.5502722169947</v>
      </c>
      <c r="E65" s="8">
        <f t="shared" si="3"/>
        <v>539.22847874048182</v>
      </c>
      <c r="F65" s="8">
        <f t="shared" si="1"/>
        <v>212.32179347651288</v>
      </c>
      <c r="G65" s="8">
        <f t="shared" si="4"/>
        <v>129202.51310423911</v>
      </c>
    </row>
    <row r="66" spans="1:9">
      <c r="A66" s="22">
        <f t="shared" si="5"/>
        <v>39722</v>
      </c>
      <c r="B66" s="10"/>
      <c r="C66" s="9">
        <f t="shared" si="2"/>
        <v>58</v>
      </c>
      <c r="D66" s="8">
        <f t="shared" si="0"/>
        <v>751.5502722169947</v>
      </c>
      <c r="E66" s="8">
        <f t="shared" si="3"/>
        <v>538.34380460099635</v>
      </c>
      <c r="F66" s="8">
        <f t="shared" si="1"/>
        <v>213.20646761599835</v>
      </c>
      <c r="G66" s="8">
        <f t="shared" si="4"/>
        <v>128989.30663662312</v>
      </c>
    </row>
    <row r="67" spans="1:9">
      <c r="A67" s="22">
        <f t="shared" si="5"/>
        <v>39753</v>
      </c>
      <c r="B67" s="10"/>
      <c r="C67" s="9">
        <f t="shared" si="2"/>
        <v>59</v>
      </c>
      <c r="D67" s="8">
        <f t="shared" si="0"/>
        <v>751.5502722169947</v>
      </c>
      <c r="E67" s="8">
        <f t="shared" si="3"/>
        <v>537.45544431926305</v>
      </c>
      <c r="F67" s="8">
        <f t="shared" si="1"/>
        <v>214.09482789773165</v>
      </c>
      <c r="G67" s="8">
        <f t="shared" si="4"/>
        <v>128775.21180872539</v>
      </c>
    </row>
    <row r="68" spans="1:9">
      <c r="A68" s="22">
        <f t="shared" si="5"/>
        <v>39783</v>
      </c>
      <c r="B68" s="10"/>
      <c r="C68" s="9">
        <f t="shared" si="2"/>
        <v>60</v>
      </c>
      <c r="D68" s="8">
        <f t="shared" si="0"/>
        <v>751.5502722169947</v>
      </c>
      <c r="E68" s="8">
        <f t="shared" si="3"/>
        <v>536.56338253635579</v>
      </c>
      <c r="F68" s="8">
        <f t="shared" si="1"/>
        <v>214.98688968063891</v>
      </c>
      <c r="G68" s="8">
        <f t="shared" si="4"/>
        <v>128560.22491904475</v>
      </c>
    </row>
    <row r="69" spans="1:9">
      <c r="A69" s="22">
        <f t="shared" si="5"/>
        <v>39814</v>
      </c>
      <c r="B69" s="4">
        <v>6</v>
      </c>
      <c r="C69" s="7">
        <f t="shared" si="2"/>
        <v>61</v>
      </c>
      <c r="D69" s="6">
        <f t="shared" si="0"/>
        <v>751.5502722169947</v>
      </c>
      <c r="E69" s="6">
        <f t="shared" si="3"/>
        <v>535.6676038293532</v>
      </c>
      <c r="F69" s="6">
        <f t="shared" si="1"/>
        <v>215.8826683876415</v>
      </c>
      <c r="G69" s="6">
        <f t="shared" si="4"/>
        <v>128344.34225065711</v>
      </c>
      <c r="I69" s="6">
        <f>SUM(E69:E80)</f>
        <v>6367.8111783276354</v>
      </c>
    </row>
    <row r="70" spans="1:9">
      <c r="A70" s="22">
        <f t="shared" si="5"/>
        <v>39845</v>
      </c>
      <c r="C70" s="7">
        <f t="shared" si="2"/>
        <v>62</v>
      </c>
      <c r="D70" s="6">
        <f t="shared" si="0"/>
        <v>751.5502722169947</v>
      </c>
      <c r="E70" s="6">
        <f t="shared" si="3"/>
        <v>534.76809271107129</v>
      </c>
      <c r="F70" s="6">
        <f t="shared" si="1"/>
        <v>216.78217950592341</v>
      </c>
      <c r="G70" s="6">
        <f t="shared" si="4"/>
        <v>128127.56007115118</v>
      </c>
    </row>
    <row r="71" spans="1:9">
      <c r="A71" s="22">
        <f t="shared" si="5"/>
        <v>39873</v>
      </c>
      <c r="C71" s="7">
        <f t="shared" si="2"/>
        <v>63</v>
      </c>
      <c r="D71" s="6">
        <f t="shared" si="0"/>
        <v>751.5502722169947</v>
      </c>
      <c r="E71" s="6">
        <f t="shared" si="3"/>
        <v>533.86483362979664</v>
      </c>
      <c r="F71" s="6">
        <f t="shared" si="1"/>
        <v>217.68543858719806</v>
      </c>
      <c r="G71" s="6">
        <f t="shared" si="4"/>
        <v>127909.87463256398</v>
      </c>
    </row>
    <row r="72" spans="1:9">
      <c r="A72" s="22">
        <f t="shared" si="5"/>
        <v>39904</v>
      </c>
      <c r="C72" s="7">
        <f t="shared" si="2"/>
        <v>64</v>
      </c>
      <c r="D72" s="6">
        <f t="shared" si="0"/>
        <v>751.5502722169947</v>
      </c>
      <c r="E72" s="6">
        <f t="shared" si="3"/>
        <v>532.95781096901658</v>
      </c>
      <c r="F72" s="6">
        <f t="shared" si="1"/>
        <v>218.59246124797812</v>
      </c>
      <c r="G72" s="6">
        <f t="shared" si="4"/>
        <v>127691.28217131601</v>
      </c>
    </row>
    <row r="73" spans="1:9">
      <c r="A73" s="22">
        <f t="shared" si="5"/>
        <v>39934</v>
      </c>
      <c r="C73" s="7">
        <f t="shared" si="2"/>
        <v>65</v>
      </c>
      <c r="D73" s="6">
        <f t="shared" ref="D73:D136" si="6">$D$6</f>
        <v>751.5502722169947</v>
      </c>
      <c r="E73" s="6">
        <f t="shared" si="3"/>
        <v>532.04700904715003</v>
      </c>
      <c r="F73" s="6">
        <f t="shared" ref="F73:F136" si="7">D73-E73</f>
        <v>219.50326316984467</v>
      </c>
      <c r="G73" s="6">
        <f t="shared" si="4"/>
        <v>127471.77890814617</v>
      </c>
    </row>
    <row r="74" spans="1:9">
      <c r="A74" s="22">
        <f t="shared" si="5"/>
        <v>39965</v>
      </c>
      <c r="C74" s="7">
        <f t="shared" ref="C74:C137" si="8">C73+1</f>
        <v>66</v>
      </c>
      <c r="D74" s="6">
        <f t="shared" si="6"/>
        <v>751.5502722169947</v>
      </c>
      <c r="E74" s="6">
        <f t="shared" ref="E74:E137" si="9">G73*$D$4/12</f>
        <v>531.13241211727575</v>
      </c>
      <c r="F74" s="6">
        <f t="shared" si="7"/>
        <v>220.41786009971895</v>
      </c>
      <c r="G74" s="6">
        <f t="shared" ref="G74:G137" si="10">G73-F74</f>
        <v>127251.36104804644</v>
      </c>
    </row>
    <row r="75" spans="1:9">
      <c r="A75" s="22">
        <f t="shared" ref="A75:A138" si="11">EDATE(A74,1)</f>
        <v>39995</v>
      </c>
      <c r="C75" s="7">
        <f t="shared" si="8"/>
        <v>67</v>
      </c>
      <c r="D75" s="6">
        <f t="shared" si="6"/>
        <v>751.5502722169947</v>
      </c>
      <c r="E75" s="6">
        <f t="shared" si="9"/>
        <v>530.21400436686019</v>
      </c>
      <c r="F75" s="6">
        <f t="shared" si="7"/>
        <v>221.3362678501345</v>
      </c>
      <c r="G75" s="6">
        <f t="shared" si="10"/>
        <v>127030.02478019631</v>
      </c>
    </row>
    <row r="76" spans="1:9">
      <c r="A76" s="22">
        <f t="shared" si="11"/>
        <v>40026</v>
      </c>
      <c r="C76" s="7">
        <f t="shared" si="8"/>
        <v>68</v>
      </c>
      <c r="D76" s="6">
        <f t="shared" si="6"/>
        <v>751.5502722169947</v>
      </c>
      <c r="E76" s="6">
        <f t="shared" si="9"/>
        <v>529.29176991748466</v>
      </c>
      <c r="F76" s="6">
        <f t="shared" si="7"/>
        <v>222.25850229951004</v>
      </c>
      <c r="G76" s="6">
        <f t="shared" si="10"/>
        <v>126807.76627789681</v>
      </c>
    </row>
    <row r="77" spans="1:9">
      <c r="A77" s="22">
        <f t="shared" si="11"/>
        <v>40057</v>
      </c>
      <c r="C77" s="7">
        <f t="shared" si="8"/>
        <v>69</v>
      </c>
      <c r="D77" s="6">
        <f t="shared" si="6"/>
        <v>751.5502722169947</v>
      </c>
      <c r="E77" s="6">
        <f t="shared" si="9"/>
        <v>528.36569282457003</v>
      </c>
      <c r="F77" s="6">
        <f t="shared" si="7"/>
        <v>223.18457939242467</v>
      </c>
      <c r="G77" s="6">
        <f t="shared" si="10"/>
        <v>126584.58169850438</v>
      </c>
    </row>
    <row r="78" spans="1:9">
      <c r="A78" s="22">
        <f t="shared" si="11"/>
        <v>40087</v>
      </c>
      <c r="C78" s="7">
        <f t="shared" si="8"/>
        <v>70</v>
      </c>
      <c r="D78" s="6">
        <f t="shared" si="6"/>
        <v>751.5502722169947</v>
      </c>
      <c r="E78" s="6">
        <f t="shared" si="9"/>
        <v>527.43575707710158</v>
      </c>
      <c r="F78" s="6">
        <f t="shared" si="7"/>
        <v>224.11451513989311</v>
      </c>
      <c r="G78" s="6">
        <f t="shared" si="10"/>
        <v>126360.46718336448</v>
      </c>
    </row>
    <row r="79" spans="1:9">
      <c r="A79" s="22">
        <f t="shared" si="11"/>
        <v>40118</v>
      </c>
      <c r="C79" s="7">
        <f t="shared" si="8"/>
        <v>71</v>
      </c>
      <c r="D79" s="6">
        <f t="shared" si="6"/>
        <v>751.5502722169947</v>
      </c>
      <c r="E79" s="6">
        <f t="shared" si="9"/>
        <v>526.501946597352</v>
      </c>
      <c r="F79" s="6">
        <f t="shared" si="7"/>
        <v>225.0483256196427</v>
      </c>
      <c r="G79" s="6">
        <f t="shared" si="10"/>
        <v>126135.41885774484</v>
      </c>
    </row>
    <row r="80" spans="1:9">
      <c r="A80" s="22">
        <f t="shared" si="11"/>
        <v>40148</v>
      </c>
      <c r="C80" s="7">
        <f t="shared" si="8"/>
        <v>72</v>
      </c>
      <c r="D80" s="6">
        <f t="shared" si="6"/>
        <v>751.5502722169947</v>
      </c>
      <c r="E80" s="6">
        <f t="shared" si="9"/>
        <v>525.56424524060355</v>
      </c>
      <c r="F80" s="6">
        <f t="shared" si="7"/>
        <v>225.98602697639114</v>
      </c>
      <c r="G80" s="6">
        <f t="shared" si="10"/>
        <v>125909.43283076845</v>
      </c>
    </row>
    <row r="81" spans="1:9">
      <c r="A81" s="22">
        <f t="shared" si="11"/>
        <v>40179</v>
      </c>
      <c r="B81" s="10">
        <v>7</v>
      </c>
      <c r="C81" s="9">
        <f t="shared" si="8"/>
        <v>73</v>
      </c>
      <c r="D81" s="8">
        <f t="shared" si="6"/>
        <v>751.5502722169947</v>
      </c>
      <c r="E81" s="8">
        <f t="shared" si="9"/>
        <v>524.62263679486853</v>
      </c>
      <c r="F81" s="8">
        <f t="shared" si="7"/>
        <v>226.92763542212617</v>
      </c>
      <c r="G81" s="8">
        <f t="shared" si="10"/>
        <v>125682.50519534633</v>
      </c>
      <c r="I81" s="6">
        <f>SUM(E81:E92)</f>
        <v>6232.1916242015377</v>
      </c>
    </row>
    <row r="82" spans="1:9">
      <c r="A82" s="22">
        <f t="shared" si="11"/>
        <v>40210</v>
      </c>
      <c r="B82" s="10"/>
      <c r="C82" s="9">
        <f t="shared" si="8"/>
        <v>74</v>
      </c>
      <c r="D82" s="8">
        <f t="shared" si="6"/>
        <v>751.5502722169947</v>
      </c>
      <c r="E82" s="8">
        <f t="shared" si="9"/>
        <v>523.67710498060967</v>
      </c>
      <c r="F82" s="8">
        <f t="shared" si="7"/>
        <v>227.87316723638503</v>
      </c>
      <c r="G82" s="8">
        <f t="shared" si="10"/>
        <v>125454.63202810995</v>
      </c>
    </row>
    <row r="83" spans="1:9">
      <c r="A83" s="22">
        <f t="shared" si="11"/>
        <v>40238</v>
      </c>
      <c r="B83" s="10"/>
      <c r="C83" s="9">
        <f t="shared" si="8"/>
        <v>75</v>
      </c>
      <c r="D83" s="8">
        <f t="shared" si="6"/>
        <v>751.5502722169947</v>
      </c>
      <c r="E83" s="8">
        <f t="shared" si="9"/>
        <v>522.72763345045814</v>
      </c>
      <c r="F83" s="8">
        <f t="shared" si="7"/>
        <v>228.82263876653656</v>
      </c>
      <c r="G83" s="8">
        <f t="shared" si="10"/>
        <v>125225.80938934341</v>
      </c>
    </row>
    <row r="84" spans="1:9">
      <c r="A84" s="22">
        <f t="shared" si="11"/>
        <v>40269</v>
      </c>
      <c r="B84" s="10"/>
      <c r="C84" s="9">
        <f t="shared" si="8"/>
        <v>76</v>
      </c>
      <c r="D84" s="8">
        <f t="shared" si="6"/>
        <v>751.5502722169947</v>
      </c>
      <c r="E84" s="8">
        <f t="shared" si="9"/>
        <v>521.77420578893089</v>
      </c>
      <c r="F84" s="8">
        <f t="shared" si="7"/>
        <v>229.77606642806381</v>
      </c>
      <c r="G84" s="8">
        <f t="shared" si="10"/>
        <v>124996.03332291535</v>
      </c>
    </row>
    <row r="85" spans="1:9">
      <c r="A85" s="22">
        <f t="shared" si="11"/>
        <v>40299</v>
      </c>
      <c r="B85" s="10"/>
      <c r="C85" s="9">
        <f t="shared" si="8"/>
        <v>77</v>
      </c>
      <c r="D85" s="8">
        <f t="shared" si="6"/>
        <v>751.5502722169947</v>
      </c>
      <c r="E85" s="8">
        <f t="shared" si="9"/>
        <v>520.81680551214731</v>
      </c>
      <c r="F85" s="8">
        <f t="shared" si="7"/>
        <v>230.73346670484739</v>
      </c>
      <c r="G85" s="8">
        <f t="shared" si="10"/>
        <v>124765.29985621051</v>
      </c>
    </row>
    <row r="86" spans="1:9">
      <c r="A86" s="22">
        <f t="shared" si="11"/>
        <v>40330</v>
      </c>
      <c r="B86" s="10"/>
      <c r="C86" s="9">
        <f t="shared" si="8"/>
        <v>78</v>
      </c>
      <c r="D86" s="8">
        <f t="shared" si="6"/>
        <v>751.5502722169947</v>
      </c>
      <c r="E86" s="8">
        <f t="shared" si="9"/>
        <v>519.85541606754384</v>
      </c>
      <c r="F86" s="8">
        <f t="shared" si="7"/>
        <v>231.69485614945086</v>
      </c>
      <c r="G86" s="8">
        <f t="shared" si="10"/>
        <v>124533.60500006106</v>
      </c>
    </row>
    <row r="87" spans="1:9">
      <c r="A87" s="22">
        <f t="shared" si="11"/>
        <v>40360</v>
      </c>
      <c r="B87" s="10"/>
      <c r="C87" s="9">
        <f t="shared" si="8"/>
        <v>79</v>
      </c>
      <c r="D87" s="8">
        <f t="shared" si="6"/>
        <v>751.5502722169947</v>
      </c>
      <c r="E87" s="8">
        <f t="shared" si="9"/>
        <v>518.89002083358776</v>
      </c>
      <c r="F87" s="8">
        <f t="shared" si="7"/>
        <v>232.66025138340694</v>
      </c>
      <c r="G87" s="8">
        <f t="shared" si="10"/>
        <v>124300.94474867765</v>
      </c>
    </row>
    <row r="88" spans="1:9">
      <c r="A88" s="22">
        <f t="shared" si="11"/>
        <v>40391</v>
      </c>
      <c r="B88" s="10"/>
      <c r="C88" s="9">
        <f t="shared" si="8"/>
        <v>80</v>
      </c>
      <c r="D88" s="8">
        <f t="shared" si="6"/>
        <v>751.5502722169947</v>
      </c>
      <c r="E88" s="8">
        <f t="shared" si="9"/>
        <v>517.92060311949024</v>
      </c>
      <c r="F88" s="8">
        <f t="shared" si="7"/>
        <v>233.62966909750446</v>
      </c>
      <c r="G88" s="8">
        <f t="shared" si="10"/>
        <v>124067.31507958015</v>
      </c>
    </row>
    <row r="89" spans="1:9">
      <c r="A89" s="22">
        <f t="shared" si="11"/>
        <v>40422</v>
      </c>
      <c r="B89" s="10"/>
      <c r="C89" s="9">
        <f t="shared" si="8"/>
        <v>81</v>
      </c>
      <c r="D89" s="8">
        <f t="shared" si="6"/>
        <v>751.5502722169947</v>
      </c>
      <c r="E89" s="8">
        <f t="shared" si="9"/>
        <v>516.94714616491729</v>
      </c>
      <c r="F89" s="8">
        <f t="shared" si="7"/>
        <v>234.60312605207741</v>
      </c>
      <c r="G89" s="8">
        <f t="shared" si="10"/>
        <v>123832.71195352807</v>
      </c>
    </row>
    <row r="90" spans="1:9">
      <c r="A90" s="22">
        <f t="shared" si="11"/>
        <v>40452</v>
      </c>
      <c r="B90" s="10"/>
      <c r="C90" s="9">
        <f t="shared" si="8"/>
        <v>82</v>
      </c>
      <c r="D90" s="8">
        <f t="shared" si="6"/>
        <v>751.5502722169947</v>
      </c>
      <c r="E90" s="8">
        <f t="shared" si="9"/>
        <v>515.96963313970025</v>
      </c>
      <c r="F90" s="8">
        <f t="shared" si="7"/>
        <v>235.58063907729445</v>
      </c>
      <c r="G90" s="8">
        <f t="shared" si="10"/>
        <v>123597.13131445077</v>
      </c>
    </row>
    <row r="91" spans="1:9">
      <c r="A91" s="22">
        <f t="shared" si="11"/>
        <v>40483</v>
      </c>
      <c r="B91" s="10"/>
      <c r="C91" s="9">
        <f t="shared" si="8"/>
        <v>83</v>
      </c>
      <c r="D91" s="8">
        <f t="shared" si="6"/>
        <v>751.5502722169947</v>
      </c>
      <c r="E91" s="8">
        <f t="shared" si="9"/>
        <v>514.98804714354492</v>
      </c>
      <c r="F91" s="8">
        <f t="shared" si="7"/>
        <v>236.56222507344978</v>
      </c>
      <c r="G91" s="8">
        <f t="shared" si="10"/>
        <v>123360.56908937733</v>
      </c>
    </row>
    <row r="92" spans="1:9">
      <c r="A92" s="22">
        <f t="shared" si="11"/>
        <v>40513</v>
      </c>
      <c r="B92" s="10"/>
      <c r="C92" s="9">
        <f t="shared" si="8"/>
        <v>84</v>
      </c>
      <c r="D92" s="8">
        <f t="shared" si="6"/>
        <v>751.5502722169947</v>
      </c>
      <c r="E92" s="8">
        <f t="shared" si="9"/>
        <v>514.00237120573888</v>
      </c>
      <c r="F92" s="8">
        <f t="shared" si="7"/>
        <v>237.54790101125582</v>
      </c>
      <c r="G92" s="8">
        <f t="shared" si="10"/>
        <v>123123.02118836607</v>
      </c>
    </row>
    <row r="93" spans="1:9">
      <c r="A93" s="22">
        <f t="shared" si="11"/>
        <v>40544</v>
      </c>
      <c r="B93" s="4">
        <v>8</v>
      </c>
      <c r="C93" s="7">
        <f t="shared" si="8"/>
        <v>85</v>
      </c>
      <c r="D93" s="6">
        <f t="shared" si="6"/>
        <v>751.5502722169947</v>
      </c>
      <c r="E93" s="6">
        <f t="shared" si="9"/>
        <v>513.01258828485868</v>
      </c>
      <c r="F93" s="6">
        <f t="shared" si="7"/>
        <v>238.53768393213602</v>
      </c>
      <c r="G93" s="6">
        <f t="shared" si="10"/>
        <v>122884.48350443393</v>
      </c>
      <c r="I93" s="6">
        <f>SUM(E93:E104)</f>
        <v>6089.6335162964742</v>
      </c>
    </row>
    <row r="94" spans="1:9">
      <c r="A94" s="22">
        <f t="shared" si="11"/>
        <v>40575</v>
      </c>
      <c r="C94" s="7">
        <f t="shared" si="8"/>
        <v>86</v>
      </c>
      <c r="D94" s="6">
        <f t="shared" si="6"/>
        <v>751.5502722169947</v>
      </c>
      <c r="E94" s="6">
        <f t="shared" si="9"/>
        <v>512.01868126847478</v>
      </c>
      <c r="F94" s="6">
        <f t="shared" si="7"/>
        <v>239.53159094851992</v>
      </c>
      <c r="G94" s="6">
        <f t="shared" si="10"/>
        <v>122644.95191348541</v>
      </c>
    </row>
    <row r="95" spans="1:9">
      <c r="A95" s="22">
        <f t="shared" si="11"/>
        <v>40603</v>
      </c>
      <c r="C95" s="7">
        <f t="shared" si="8"/>
        <v>87</v>
      </c>
      <c r="D95" s="6">
        <f t="shared" si="6"/>
        <v>751.5502722169947</v>
      </c>
      <c r="E95" s="6">
        <f t="shared" si="9"/>
        <v>511.02063297285594</v>
      </c>
      <c r="F95" s="6">
        <f t="shared" si="7"/>
        <v>240.52963924413876</v>
      </c>
      <c r="G95" s="6">
        <f t="shared" si="10"/>
        <v>122404.42227424127</v>
      </c>
    </row>
    <row r="96" spans="1:9">
      <c r="A96" s="22">
        <f t="shared" si="11"/>
        <v>40634</v>
      </c>
      <c r="C96" s="7">
        <f t="shared" si="8"/>
        <v>88</v>
      </c>
      <c r="D96" s="6">
        <f t="shared" si="6"/>
        <v>751.5502722169947</v>
      </c>
      <c r="E96" s="6">
        <f t="shared" si="9"/>
        <v>510.01842614267201</v>
      </c>
      <c r="F96" s="6">
        <f t="shared" si="7"/>
        <v>241.53184607432269</v>
      </c>
      <c r="G96" s="6">
        <f t="shared" si="10"/>
        <v>122162.89042816694</v>
      </c>
    </row>
    <row r="97" spans="1:9">
      <c r="A97" s="22">
        <f t="shared" si="11"/>
        <v>40664</v>
      </c>
      <c r="C97" s="7">
        <f t="shared" si="8"/>
        <v>89</v>
      </c>
      <c r="D97" s="6">
        <f t="shared" si="6"/>
        <v>751.5502722169947</v>
      </c>
      <c r="E97" s="6">
        <f t="shared" si="9"/>
        <v>509.01204345069556</v>
      </c>
      <c r="F97" s="6">
        <f t="shared" si="7"/>
        <v>242.53822876629914</v>
      </c>
      <c r="G97" s="6">
        <f t="shared" si="10"/>
        <v>121920.35219940064</v>
      </c>
    </row>
    <row r="98" spans="1:9">
      <c r="A98" s="22">
        <f t="shared" si="11"/>
        <v>40695</v>
      </c>
      <c r="C98" s="7">
        <f t="shared" si="8"/>
        <v>90</v>
      </c>
      <c r="D98" s="6">
        <f t="shared" si="6"/>
        <v>751.5502722169947</v>
      </c>
      <c r="E98" s="6">
        <f t="shared" si="9"/>
        <v>508.00146749750274</v>
      </c>
      <c r="F98" s="6">
        <f t="shared" si="7"/>
        <v>243.54880471949195</v>
      </c>
      <c r="G98" s="6">
        <f t="shared" si="10"/>
        <v>121676.80339468115</v>
      </c>
    </row>
    <row r="99" spans="1:9">
      <c r="A99" s="22">
        <f t="shared" si="11"/>
        <v>40725</v>
      </c>
      <c r="C99" s="7">
        <f t="shared" si="8"/>
        <v>91</v>
      </c>
      <c r="D99" s="6">
        <f t="shared" si="6"/>
        <v>751.5502722169947</v>
      </c>
      <c r="E99" s="6">
        <f t="shared" si="9"/>
        <v>506.98668081117148</v>
      </c>
      <c r="F99" s="6">
        <f t="shared" si="7"/>
        <v>244.56359140582322</v>
      </c>
      <c r="G99" s="6">
        <f t="shared" si="10"/>
        <v>121432.23980327533</v>
      </c>
    </row>
    <row r="100" spans="1:9">
      <c r="A100" s="22">
        <f t="shared" si="11"/>
        <v>40756</v>
      </c>
      <c r="C100" s="7">
        <f t="shared" si="8"/>
        <v>92</v>
      </c>
      <c r="D100" s="6">
        <f t="shared" si="6"/>
        <v>751.5502722169947</v>
      </c>
      <c r="E100" s="6">
        <f t="shared" si="9"/>
        <v>505.96766584698054</v>
      </c>
      <c r="F100" s="6">
        <f t="shared" si="7"/>
        <v>245.58260637001416</v>
      </c>
      <c r="G100" s="6">
        <f t="shared" si="10"/>
        <v>121186.65719690532</v>
      </c>
    </row>
    <row r="101" spans="1:9">
      <c r="A101" s="22">
        <f t="shared" si="11"/>
        <v>40787</v>
      </c>
      <c r="C101" s="7">
        <f t="shared" si="8"/>
        <v>93</v>
      </c>
      <c r="D101" s="6">
        <f t="shared" si="6"/>
        <v>751.5502722169947</v>
      </c>
      <c r="E101" s="6">
        <f t="shared" si="9"/>
        <v>504.94440498710554</v>
      </c>
      <c r="F101" s="6">
        <f t="shared" si="7"/>
        <v>246.60586722988916</v>
      </c>
      <c r="G101" s="6">
        <f t="shared" si="10"/>
        <v>120940.05132967544</v>
      </c>
    </row>
    <row r="102" spans="1:9">
      <c r="A102" s="22">
        <f t="shared" si="11"/>
        <v>40817</v>
      </c>
      <c r="C102" s="7">
        <f t="shared" si="8"/>
        <v>94</v>
      </c>
      <c r="D102" s="6">
        <f t="shared" si="6"/>
        <v>751.5502722169947</v>
      </c>
      <c r="E102" s="6">
        <f t="shared" si="9"/>
        <v>503.91688054031437</v>
      </c>
      <c r="F102" s="6">
        <f t="shared" si="7"/>
        <v>247.63339167668033</v>
      </c>
      <c r="G102" s="6">
        <f t="shared" si="10"/>
        <v>120692.41793799876</v>
      </c>
    </row>
    <row r="103" spans="1:9">
      <c r="A103" s="22">
        <f t="shared" si="11"/>
        <v>40848</v>
      </c>
      <c r="C103" s="7">
        <f t="shared" si="8"/>
        <v>95</v>
      </c>
      <c r="D103" s="6">
        <f t="shared" si="6"/>
        <v>751.5502722169947</v>
      </c>
      <c r="E103" s="6">
        <f t="shared" si="9"/>
        <v>502.88507474166153</v>
      </c>
      <c r="F103" s="6">
        <f t="shared" si="7"/>
        <v>248.66519747533317</v>
      </c>
      <c r="G103" s="6">
        <f t="shared" si="10"/>
        <v>120443.75274052343</v>
      </c>
    </row>
    <row r="104" spans="1:9">
      <c r="A104" s="22">
        <f t="shared" si="11"/>
        <v>40878</v>
      </c>
      <c r="C104" s="7">
        <f t="shared" si="8"/>
        <v>96</v>
      </c>
      <c r="D104" s="6">
        <f t="shared" si="6"/>
        <v>751.5502722169947</v>
      </c>
      <c r="E104" s="6">
        <f t="shared" si="9"/>
        <v>501.84896975218095</v>
      </c>
      <c r="F104" s="6">
        <f t="shared" si="7"/>
        <v>249.70130246481375</v>
      </c>
      <c r="G104" s="6">
        <f t="shared" si="10"/>
        <v>120194.05143805861</v>
      </c>
    </row>
    <row r="105" spans="1:9">
      <c r="A105" s="22">
        <f t="shared" si="11"/>
        <v>40909</v>
      </c>
      <c r="B105" s="10">
        <v>9</v>
      </c>
      <c r="C105" s="9">
        <f t="shared" si="8"/>
        <v>97</v>
      </c>
      <c r="D105" s="8">
        <f t="shared" si="6"/>
        <v>751.5502722169947</v>
      </c>
      <c r="E105" s="8">
        <f t="shared" si="9"/>
        <v>500.80854765857754</v>
      </c>
      <c r="F105" s="8">
        <f t="shared" si="7"/>
        <v>250.74172455841716</v>
      </c>
      <c r="G105" s="8">
        <f t="shared" si="10"/>
        <v>119943.30971350019</v>
      </c>
      <c r="I105" s="6">
        <f>SUM(E105:E116)</f>
        <v>5939.781865032558</v>
      </c>
    </row>
    <row r="106" spans="1:9">
      <c r="A106" s="22">
        <f t="shared" si="11"/>
        <v>40940</v>
      </c>
      <c r="B106" s="10"/>
      <c r="C106" s="9">
        <f t="shared" si="8"/>
        <v>98</v>
      </c>
      <c r="D106" s="8">
        <f t="shared" si="6"/>
        <v>751.5502722169947</v>
      </c>
      <c r="E106" s="8">
        <f t="shared" si="9"/>
        <v>499.76379047291749</v>
      </c>
      <c r="F106" s="8">
        <f t="shared" si="7"/>
        <v>251.78648174407721</v>
      </c>
      <c r="G106" s="8">
        <f t="shared" si="10"/>
        <v>119691.52323175612</v>
      </c>
    </row>
    <row r="107" spans="1:9">
      <c r="A107" s="22">
        <f t="shared" si="11"/>
        <v>40969</v>
      </c>
      <c r="B107" s="10"/>
      <c r="C107" s="9">
        <f t="shared" si="8"/>
        <v>99</v>
      </c>
      <c r="D107" s="8">
        <f t="shared" si="6"/>
        <v>751.5502722169947</v>
      </c>
      <c r="E107" s="8">
        <f t="shared" si="9"/>
        <v>498.7146801323172</v>
      </c>
      <c r="F107" s="8">
        <f t="shared" si="7"/>
        <v>252.8355920846775</v>
      </c>
      <c r="G107" s="8">
        <f t="shared" si="10"/>
        <v>119438.68763967144</v>
      </c>
    </row>
    <row r="108" spans="1:9">
      <c r="A108" s="22">
        <f t="shared" si="11"/>
        <v>41000</v>
      </c>
      <c r="B108" s="10"/>
      <c r="C108" s="9">
        <f t="shared" si="8"/>
        <v>100</v>
      </c>
      <c r="D108" s="8">
        <f t="shared" si="6"/>
        <v>751.5502722169947</v>
      </c>
      <c r="E108" s="8">
        <f t="shared" si="9"/>
        <v>497.66119849863099</v>
      </c>
      <c r="F108" s="8">
        <f t="shared" si="7"/>
        <v>253.8890737183637</v>
      </c>
      <c r="G108" s="8">
        <f t="shared" si="10"/>
        <v>119184.79856595307</v>
      </c>
    </row>
    <row r="109" spans="1:9">
      <c r="A109" s="22">
        <f t="shared" si="11"/>
        <v>41030</v>
      </c>
      <c r="B109" s="10"/>
      <c r="C109" s="9">
        <f t="shared" si="8"/>
        <v>101</v>
      </c>
      <c r="D109" s="8">
        <f t="shared" si="6"/>
        <v>751.5502722169947</v>
      </c>
      <c r="E109" s="8">
        <f t="shared" si="9"/>
        <v>496.60332735813785</v>
      </c>
      <c r="F109" s="8">
        <f t="shared" si="7"/>
        <v>254.94694485885685</v>
      </c>
      <c r="G109" s="8">
        <f t="shared" si="10"/>
        <v>118929.85162109422</v>
      </c>
    </row>
    <row r="110" spans="1:9">
      <c r="A110" s="22">
        <f t="shared" si="11"/>
        <v>41061</v>
      </c>
      <c r="B110" s="10"/>
      <c r="C110" s="9">
        <f t="shared" si="8"/>
        <v>102</v>
      </c>
      <c r="D110" s="8">
        <f t="shared" si="6"/>
        <v>751.5502722169947</v>
      </c>
      <c r="E110" s="8">
        <f t="shared" si="9"/>
        <v>495.54104842122592</v>
      </c>
      <c r="F110" s="8">
        <f t="shared" si="7"/>
        <v>256.00922379576878</v>
      </c>
      <c r="G110" s="8">
        <f t="shared" si="10"/>
        <v>118673.84239729845</v>
      </c>
    </row>
    <row r="111" spans="1:9">
      <c r="A111" s="22">
        <f t="shared" si="11"/>
        <v>41091</v>
      </c>
      <c r="B111" s="10"/>
      <c r="C111" s="9">
        <f t="shared" si="8"/>
        <v>103</v>
      </c>
      <c r="D111" s="8">
        <f t="shared" si="6"/>
        <v>751.5502722169947</v>
      </c>
      <c r="E111" s="8">
        <f t="shared" si="9"/>
        <v>494.47434332207689</v>
      </c>
      <c r="F111" s="8">
        <f t="shared" si="7"/>
        <v>257.07592889491781</v>
      </c>
      <c r="G111" s="8">
        <f t="shared" si="10"/>
        <v>118416.76646840353</v>
      </c>
    </row>
    <row r="112" spans="1:9">
      <c r="A112" s="22">
        <f t="shared" si="11"/>
        <v>41122</v>
      </c>
      <c r="B112" s="10"/>
      <c r="C112" s="9">
        <f t="shared" si="8"/>
        <v>104</v>
      </c>
      <c r="D112" s="8">
        <f t="shared" si="6"/>
        <v>751.5502722169947</v>
      </c>
      <c r="E112" s="8">
        <f t="shared" si="9"/>
        <v>493.40319361834804</v>
      </c>
      <c r="F112" s="8">
        <f t="shared" si="7"/>
        <v>258.14707859864666</v>
      </c>
      <c r="G112" s="8">
        <f t="shared" si="10"/>
        <v>118158.61938980488</v>
      </c>
    </row>
    <row r="113" spans="1:9">
      <c r="A113" s="22">
        <f t="shared" si="11"/>
        <v>41153</v>
      </c>
      <c r="B113" s="10"/>
      <c r="C113" s="9">
        <f t="shared" si="8"/>
        <v>105</v>
      </c>
      <c r="D113" s="8">
        <f t="shared" si="6"/>
        <v>751.5502722169947</v>
      </c>
      <c r="E113" s="8">
        <f t="shared" si="9"/>
        <v>492.32758079085369</v>
      </c>
      <c r="F113" s="8">
        <f t="shared" si="7"/>
        <v>259.22269142614101</v>
      </c>
      <c r="G113" s="8">
        <f t="shared" si="10"/>
        <v>117899.39669837874</v>
      </c>
    </row>
    <row r="114" spans="1:9">
      <c r="A114" s="22">
        <f t="shared" si="11"/>
        <v>41183</v>
      </c>
      <c r="B114" s="10"/>
      <c r="C114" s="9">
        <f t="shared" si="8"/>
        <v>106</v>
      </c>
      <c r="D114" s="8">
        <f t="shared" si="6"/>
        <v>751.5502722169947</v>
      </c>
      <c r="E114" s="8">
        <f t="shared" si="9"/>
        <v>491.24748624324479</v>
      </c>
      <c r="F114" s="8">
        <f t="shared" si="7"/>
        <v>260.30278597374991</v>
      </c>
      <c r="G114" s="8">
        <f t="shared" si="10"/>
        <v>117639.09391240499</v>
      </c>
    </row>
    <row r="115" spans="1:9">
      <c r="A115" s="22">
        <f t="shared" si="11"/>
        <v>41214</v>
      </c>
      <c r="B115" s="10"/>
      <c r="C115" s="9">
        <f t="shared" si="8"/>
        <v>107</v>
      </c>
      <c r="D115" s="8">
        <f t="shared" si="6"/>
        <v>751.5502722169947</v>
      </c>
      <c r="E115" s="8">
        <f t="shared" si="9"/>
        <v>490.16289130168752</v>
      </c>
      <c r="F115" s="8">
        <f t="shared" si="7"/>
        <v>261.38738091530718</v>
      </c>
      <c r="G115" s="8">
        <f t="shared" si="10"/>
        <v>117377.70653148969</v>
      </c>
    </row>
    <row r="116" spans="1:9">
      <c r="A116" s="22">
        <f t="shared" si="11"/>
        <v>41244</v>
      </c>
      <c r="B116" s="10"/>
      <c r="C116" s="9">
        <f t="shared" si="8"/>
        <v>108</v>
      </c>
      <c r="D116" s="8">
        <f t="shared" si="6"/>
        <v>751.5502722169947</v>
      </c>
      <c r="E116" s="8">
        <f t="shared" si="9"/>
        <v>489.07377721454037</v>
      </c>
      <c r="F116" s="8">
        <f t="shared" si="7"/>
        <v>262.47649500245433</v>
      </c>
      <c r="G116" s="8">
        <f t="shared" si="10"/>
        <v>117115.23003648724</v>
      </c>
    </row>
    <row r="117" spans="1:9">
      <c r="A117" s="22">
        <f t="shared" si="11"/>
        <v>41275</v>
      </c>
      <c r="B117" s="4">
        <v>10</v>
      </c>
      <c r="C117" s="7">
        <f t="shared" si="8"/>
        <v>109</v>
      </c>
      <c r="D117" s="6">
        <f t="shared" si="6"/>
        <v>751.5502722169947</v>
      </c>
      <c r="E117" s="6">
        <f t="shared" si="9"/>
        <v>487.98012515203021</v>
      </c>
      <c r="F117" s="6">
        <f t="shared" si="7"/>
        <v>263.57014706496449</v>
      </c>
      <c r="G117" s="6">
        <f t="shared" si="10"/>
        <v>116851.65988942227</v>
      </c>
      <c r="I117" s="6">
        <f>SUM(E117:E128)</f>
        <v>5782.2635188892682</v>
      </c>
    </row>
    <row r="118" spans="1:9">
      <c r="A118" s="22">
        <f t="shared" si="11"/>
        <v>41306</v>
      </c>
      <c r="C118" s="7">
        <f t="shared" si="8"/>
        <v>110</v>
      </c>
      <c r="D118" s="6">
        <f t="shared" si="6"/>
        <v>751.5502722169947</v>
      </c>
      <c r="E118" s="6">
        <f t="shared" si="9"/>
        <v>486.88191620592619</v>
      </c>
      <c r="F118" s="6">
        <f t="shared" si="7"/>
        <v>264.66835601106851</v>
      </c>
      <c r="G118" s="6">
        <f t="shared" si="10"/>
        <v>116586.9915334112</v>
      </c>
    </row>
    <row r="119" spans="1:9">
      <c r="A119" s="22">
        <f t="shared" si="11"/>
        <v>41334</v>
      </c>
      <c r="C119" s="7">
        <f t="shared" si="8"/>
        <v>111</v>
      </c>
      <c r="D119" s="6">
        <f t="shared" si="6"/>
        <v>751.5502722169947</v>
      </c>
      <c r="E119" s="6">
        <f t="shared" si="9"/>
        <v>485.77913138921332</v>
      </c>
      <c r="F119" s="6">
        <f t="shared" si="7"/>
        <v>265.77114082778138</v>
      </c>
      <c r="G119" s="6">
        <f t="shared" si="10"/>
        <v>116321.22039258342</v>
      </c>
    </row>
    <row r="120" spans="1:9">
      <c r="A120" s="22">
        <f t="shared" si="11"/>
        <v>41365</v>
      </c>
      <c r="C120" s="7">
        <f t="shared" si="8"/>
        <v>112</v>
      </c>
      <c r="D120" s="6">
        <f t="shared" si="6"/>
        <v>751.5502722169947</v>
      </c>
      <c r="E120" s="6">
        <f t="shared" si="9"/>
        <v>484.67175163576422</v>
      </c>
      <c r="F120" s="6">
        <f t="shared" si="7"/>
        <v>266.87852058123048</v>
      </c>
      <c r="G120" s="6">
        <f t="shared" si="10"/>
        <v>116054.34187200219</v>
      </c>
    </row>
    <row r="121" spans="1:9">
      <c r="A121" s="22">
        <f t="shared" si="11"/>
        <v>41395</v>
      </c>
      <c r="C121" s="7">
        <f t="shared" si="8"/>
        <v>113</v>
      </c>
      <c r="D121" s="6">
        <f t="shared" si="6"/>
        <v>751.5502722169947</v>
      </c>
      <c r="E121" s="6">
        <f t="shared" si="9"/>
        <v>483.55975780000909</v>
      </c>
      <c r="F121" s="6">
        <f t="shared" si="7"/>
        <v>267.9905144169856</v>
      </c>
      <c r="G121" s="6">
        <f t="shared" si="10"/>
        <v>115786.3513575852</v>
      </c>
    </row>
    <row r="122" spans="1:9">
      <c r="A122" s="22">
        <f t="shared" si="11"/>
        <v>41426</v>
      </c>
      <c r="C122" s="7">
        <f t="shared" si="8"/>
        <v>114</v>
      </c>
      <c r="D122" s="6">
        <f t="shared" si="6"/>
        <v>751.5502722169947</v>
      </c>
      <c r="E122" s="6">
        <f t="shared" si="9"/>
        <v>482.44313065660504</v>
      </c>
      <c r="F122" s="6">
        <f t="shared" si="7"/>
        <v>269.10714156038966</v>
      </c>
      <c r="G122" s="6">
        <f t="shared" si="10"/>
        <v>115517.2442160248</v>
      </c>
    </row>
    <row r="123" spans="1:9">
      <c r="A123" s="22">
        <f t="shared" si="11"/>
        <v>41456</v>
      </c>
      <c r="C123" s="7">
        <f t="shared" si="8"/>
        <v>115</v>
      </c>
      <c r="D123" s="6">
        <f t="shared" si="6"/>
        <v>751.5502722169947</v>
      </c>
      <c r="E123" s="6">
        <f t="shared" si="9"/>
        <v>481.32185090010336</v>
      </c>
      <c r="F123" s="6">
        <f t="shared" si="7"/>
        <v>270.22842131689134</v>
      </c>
      <c r="G123" s="6">
        <f t="shared" si="10"/>
        <v>115247.01579470791</v>
      </c>
    </row>
    <row r="124" spans="1:9">
      <c r="A124" s="22">
        <f t="shared" si="11"/>
        <v>41487</v>
      </c>
      <c r="C124" s="7">
        <f t="shared" si="8"/>
        <v>116</v>
      </c>
      <c r="D124" s="6">
        <f t="shared" si="6"/>
        <v>751.5502722169947</v>
      </c>
      <c r="E124" s="6">
        <f t="shared" si="9"/>
        <v>480.19589914461631</v>
      </c>
      <c r="F124" s="6">
        <f t="shared" si="7"/>
        <v>271.35437307237839</v>
      </c>
      <c r="G124" s="6">
        <f t="shared" si="10"/>
        <v>114975.66142163554</v>
      </c>
    </row>
    <row r="125" spans="1:9">
      <c r="A125" s="22">
        <f t="shared" si="11"/>
        <v>41518</v>
      </c>
      <c r="C125" s="7">
        <f t="shared" si="8"/>
        <v>117</v>
      </c>
      <c r="D125" s="6">
        <f t="shared" si="6"/>
        <v>751.5502722169947</v>
      </c>
      <c r="E125" s="6">
        <f t="shared" si="9"/>
        <v>479.0652559234814</v>
      </c>
      <c r="F125" s="6">
        <f t="shared" si="7"/>
        <v>272.4850162935133</v>
      </c>
      <c r="G125" s="6">
        <f t="shared" si="10"/>
        <v>114703.17640534202</v>
      </c>
    </row>
    <row r="126" spans="1:9">
      <c r="A126" s="22">
        <f t="shared" si="11"/>
        <v>41548</v>
      </c>
      <c r="C126" s="7">
        <f t="shared" si="8"/>
        <v>118</v>
      </c>
      <c r="D126" s="6">
        <f t="shared" si="6"/>
        <v>751.5502722169947</v>
      </c>
      <c r="E126" s="6">
        <f t="shared" si="9"/>
        <v>477.9299016889251</v>
      </c>
      <c r="F126" s="6">
        <f t="shared" si="7"/>
        <v>273.6203705280696</v>
      </c>
      <c r="G126" s="6">
        <f t="shared" si="10"/>
        <v>114429.55603481396</v>
      </c>
    </row>
    <row r="127" spans="1:9">
      <c r="A127" s="22">
        <f t="shared" si="11"/>
        <v>41579</v>
      </c>
      <c r="C127" s="7">
        <f t="shared" si="8"/>
        <v>119</v>
      </c>
      <c r="D127" s="6">
        <f t="shared" si="6"/>
        <v>751.5502722169947</v>
      </c>
      <c r="E127" s="6">
        <f t="shared" si="9"/>
        <v>476.78981681172485</v>
      </c>
      <c r="F127" s="6">
        <f t="shared" si="7"/>
        <v>274.76045540526985</v>
      </c>
      <c r="G127" s="6">
        <f t="shared" si="10"/>
        <v>114154.79557940869</v>
      </c>
    </row>
    <row r="128" spans="1:9">
      <c r="A128" s="22">
        <f t="shared" si="11"/>
        <v>41609</v>
      </c>
      <c r="C128" s="7">
        <f t="shared" si="8"/>
        <v>120</v>
      </c>
      <c r="D128" s="6">
        <f t="shared" si="6"/>
        <v>751.5502722169947</v>
      </c>
      <c r="E128" s="6">
        <f t="shared" si="9"/>
        <v>475.64498158086957</v>
      </c>
      <c r="F128" s="6">
        <f t="shared" si="7"/>
        <v>275.90529063612513</v>
      </c>
      <c r="G128" s="6">
        <f t="shared" si="10"/>
        <v>113878.89028877256</v>
      </c>
    </row>
    <row r="129" spans="1:9">
      <c r="A129" s="22">
        <f t="shared" si="11"/>
        <v>41640</v>
      </c>
      <c r="B129" s="10">
        <v>11</v>
      </c>
      <c r="C129" s="9">
        <f t="shared" si="8"/>
        <v>121</v>
      </c>
      <c r="D129" s="8">
        <f t="shared" si="6"/>
        <v>751.5502722169947</v>
      </c>
      <c r="E129" s="8">
        <f t="shared" si="9"/>
        <v>474.495376203219</v>
      </c>
      <c r="F129" s="8">
        <f t="shared" si="7"/>
        <v>277.0548960137757</v>
      </c>
      <c r="G129" s="8">
        <f t="shared" si="10"/>
        <v>113601.83539275877</v>
      </c>
      <c r="I129" s="6">
        <f>SUM(E129:E140)</f>
        <v>5616.6862352060953</v>
      </c>
    </row>
    <row r="130" spans="1:9">
      <c r="A130" s="22">
        <f t="shared" si="11"/>
        <v>41671</v>
      </c>
      <c r="B130" s="10"/>
      <c r="C130" s="9">
        <f t="shared" si="8"/>
        <v>122</v>
      </c>
      <c r="D130" s="8">
        <f t="shared" si="6"/>
        <v>751.5502722169947</v>
      </c>
      <c r="E130" s="8">
        <f t="shared" si="9"/>
        <v>473.34098080316159</v>
      </c>
      <c r="F130" s="8">
        <f t="shared" si="7"/>
        <v>278.20929141383311</v>
      </c>
      <c r="G130" s="8">
        <f t="shared" si="10"/>
        <v>113323.62610134494</v>
      </c>
    </row>
    <row r="131" spans="1:9">
      <c r="A131" s="22">
        <f t="shared" si="11"/>
        <v>41699</v>
      </c>
      <c r="B131" s="10"/>
      <c r="C131" s="9">
        <f t="shared" si="8"/>
        <v>123</v>
      </c>
      <c r="D131" s="8">
        <f t="shared" si="6"/>
        <v>751.5502722169947</v>
      </c>
      <c r="E131" s="8">
        <f t="shared" si="9"/>
        <v>472.18177542227062</v>
      </c>
      <c r="F131" s="8">
        <f t="shared" si="7"/>
        <v>279.36849679472408</v>
      </c>
      <c r="G131" s="8">
        <f t="shared" si="10"/>
        <v>113044.25760455022</v>
      </c>
    </row>
    <row r="132" spans="1:9">
      <c r="A132" s="22">
        <f t="shared" si="11"/>
        <v>41730</v>
      </c>
      <c r="B132" s="10"/>
      <c r="C132" s="9">
        <f t="shared" si="8"/>
        <v>124</v>
      </c>
      <c r="D132" s="8">
        <f t="shared" si="6"/>
        <v>751.5502722169947</v>
      </c>
      <c r="E132" s="8">
        <f t="shared" si="9"/>
        <v>471.01774001895927</v>
      </c>
      <c r="F132" s="8">
        <f t="shared" si="7"/>
        <v>280.53253219803543</v>
      </c>
      <c r="G132" s="8">
        <f t="shared" si="10"/>
        <v>112763.72507235219</v>
      </c>
    </row>
    <row r="133" spans="1:9">
      <c r="A133" s="22">
        <f t="shared" si="11"/>
        <v>41760</v>
      </c>
      <c r="B133" s="10"/>
      <c r="C133" s="9">
        <f t="shared" si="8"/>
        <v>125</v>
      </c>
      <c r="D133" s="8">
        <f t="shared" si="6"/>
        <v>751.5502722169947</v>
      </c>
      <c r="E133" s="8">
        <f t="shared" si="9"/>
        <v>469.84885446813411</v>
      </c>
      <c r="F133" s="8">
        <f t="shared" si="7"/>
        <v>281.70141774886059</v>
      </c>
      <c r="G133" s="8">
        <f t="shared" si="10"/>
        <v>112482.02365460333</v>
      </c>
    </row>
    <row r="134" spans="1:9">
      <c r="A134" s="22">
        <f t="shared" si="11"/>
        <v>41791</v>
      </c>
      <c r="B134" s="10"/>
      <c r="C134" s="9">
        <f t="shared" si="8"/>
        <v>126</v>
      </c>
      <c r="D134" s="8">
        <f t="shared" si="6"/>
        <v>751.5502722169947</v>
      </c>
      <c r="E134" s="8">
        <f t="shared" si="9"/>
        <v>468.67509856084718</v>
      </c>
      <c r="F134" s="8">
        <f t="shared" si="7"/>
        <v>282.87517365614752</v>
      </c>
      <c r="G134" s="8">
        <f t="shared" si="10"/>
        <v>112199.14848094717</v>
      </c>
    </row>
    <row r="135" spans="1:9">
      <c r="A135" s="22">
        <f t="shared" si="11"/>
        <v>41821</v>
      </c>
      <c r="B135" s="10"/>
      <c r="C135" s="9">
        <f t="shared" si="8"/>
        <v>127</v>
      </c>
      <c r="D135" s="8">
        <f t="shared" si="6"/>
        <v>751.5502722169947</v>
      </c>
      <c r="E135" s="8">
        <f t="shared" si="9"/>
        <v>467.49645200394662</v>
      </c>
      <c r="F135" s="8">
        <f t="shared" si="7"/>
        <v>284.05382021304808</v>
      </c>
      <c r="G135" s="8">
        <f t="shared" si="10"/>
        <v>111915.09466073413</v>
      </c>
    </row>
    <row r="136" spans="1:9">
      <c r="A136" s="22">
        <f t="shared" si="11"/>
        <v>41852</v>
      </c>
      <c r="B136" s="10"/>
      <c r="C136" s="9">
        <f t="shared" si="8"/>
        <v>128</v>
      </c>
      <c r="D136" s="8">
        <f t="shared" si="6"/>
        <v>751.5502722169947</v>
      </c>
      <c r="E136" s="8">
        <f t="shared" si="9"/>
        <v>466.31289441972558</v>
      </c>
      <c r="F136" s="8">
        <f t="shared" si="7"/>
        <v>285.23737779726912</v>
      </c>
      <c r="G136" s="8">
        <f t="shared" si="10"/>
        <v>111629.85728293686</v>
      </c>
    </row>
    <row r="137" spans="1:9">
      <c r="A137" s="22">
        <f t="shared" si="11"/>
        <v>41883</v>
      </c>
      <c r="B137" s="10"/>
      <c r="C137" s="9">
        <f t="shared" si="8"/>
        <v>129</v>
      </c>
      <c r="D137" s="8">
        <f t="shared" ref="D137:D200" si="12">$D$6</f>
        <v>751.5502722169947</v>
      </c>
      <c r="E137" s="8">
        <f t="shared" si="9"/>
        <v>465.12440534557027</v>
      </c>
      <c r="F137" s="8">
        <f t="shared" ref="F137:F200" si="13">D137-E137</f>
        <v>286.42586687142443</v>
      </c>
      <c r="G137" s="8">
        <f t="shared" si="10"/>
        <v>111343.43141606545</v>
      </c>
    </row>
    <row r="138" spans="1:9">
      <c r="A138" s="22">
        <f t="shared" si="11"/>
        <v>41913</v>
      </c>
      <c r="B138" s="10"/>
      <c r="C138" s="9">
        <f t="shared" ref="C138:C201" si="14">C137+1</f>
        <v>130</v>
      </c>
      <c r="D138" s="8">
        <f t="shared" si="12"/>
        <v>751.5502722169947</v>
      </c>
      <c r="E138" s="8">
        <f t="shared" ref="E138:E201" si="15">G137*$D$4/12</f>
        <v>463.93096423360606</v>
      </c>
      <c r="F138" s="8">
        <f t="shared" si="13"/>
        <v>287.61930798338864</v>
      </c>
      <c r="G138" s="8">
        <f t="shared" ref="G138:G201" si="16">G137-F138</f>
        <v>111055.81210808206</v>
      </c>
    </row>
    <row r="139" spans="1:9">
      <c r="A139" s="22">
        <f t="shared" ref="A139:A202" si="17">EDATE(A138,1)</f>
        <v>41944</v>
      </c>
      <c r="B139" s="10"/>
      <c r="C139" s="9">
        <f t="shared" si="14"/>
        <v>131</v>
      </c>
      <c r="D139" s="8">
        <f t="shared" si="12"/>
        <v>751.5502722169947</v>
      </c>
      <c r="E139" s="8">
        <f t="shared" si="15"/>
        <v>462.73255045034193</v>
      </c>
      <c r="F139" s="8">
        <f t="shared" si="13"/>
        <v>288.81772176665277</v>
      </c>
      <c r="G139" s="8">
        <f t="shared" si="16"/>
        <v>110766.9943863154</v>
      </c>
    </row>
    <row r="140" spans="1:9">
      <c r="A140" s="22">
        <f t="shared" si="17"/>
        <v>41974</v>
      </c>
      <c r="B140" s="10"/>
      <c r="C140" s="9">
        <f t="shared" si="14"/>
        <v>132</v>
      </c>
      <c r="D140" s="8">
        <f t="shared" si="12"/>
        <v>751.5502722169947</v>
      </c>
      <c r="E140" s="8">
        <f t="shared" si="15"/>
        <v>461.52914327631424</v>
      </c>
      <c r="F140" s="8">
        <f t="shared" si="13"/>
        <v>290.02112894068046</v>
      </c>
      <c r="G140" s="8">
        <f t="shared" si="16"/>
        <v>110476.97325737472</v>
      </c>
    </row>
    <row r="141" spans="1:9">
      <c r="A141" s="22">
        <f t="shared" si="17"/>
        <v>42005</v>
      </c>
      <c r="B141" s="4">
        <v>12</v>
      </c>
      <c r="C141" s="7">
        <f t="shared" si="14"/>
        <v>133</v>
      </c>
      <c r="D141" s="6">
        <f t="shared" si="12"/>
        <v>751.5502722169947</v>
      </c>
      <c r="E141" s="6">
        <f t="shared" si="15"/>
        <v>460.32072190572802</v>
      </c>
      <c r="F141" s="6">
        <f t="shared" si="13"/>
        <v>291.22955031126668</v>
      </c>
      <c r="G141" s="6">
        <f t="shared" si="16"/>
        <v>110185.74370706345</v>
      </c>
      <c r="I141" s="6">
        <f>SUM(E141:E152)</f>
        <v>5442.63770344359</v>
      </c>
    </row>
    <row r="142" spans="1:9">
      <c r="A142" s="22">
        <f t="shared" si="17"/>
        <v>42036</v>
      </c>
      <c r="C142" s="7">
        <f t="shared" si="14"/>
        <v>134</v>
      </c>
      <c r="D142" s="6">
        <f t="shared" si="12"/>
        <v>751.5502722169947</v>
      </c>
      <c r="E142" s="6">
        <f t="shared" si="15"/>
        <v>459.1072654460977</v>
      </c>
      <c r="F142" s="6">
        <f t="shared" si="13"/>
        <v>292.443006770897</v>
      </c>
      <c r="G142" s="6">
        <f t="shared" si="16"/>
        <v>109893.30070029254</v>
      </c>
    </row>
    <row r="143" spans="1:9">
      <c r="A143" s="22">
        <f t="shared" si="17"/>
        <v>42064</v>
      </c>
      <c r="C143" s="7">
        <f t="shared" si="14"/>
        <v>135</v>
      </c>
      <c r="D143" s="6">
        <f t="shared" si="12"/>
        <v>751.5502722169947</v>
      </c>
      <c r="E143" s="6">
        <f t="shared" si="15"/>
        <v>457.8887529178856</v>
      </c>
      <c r="F143" s="6">
        <f t="shared" si="13"/>
        <v>293.6615192991091</v>
      </c>
      <c r="G143" s="6">
        <f t="shared" si="16"/>
        <v>109599.63918099343</v>
      </c>
    </row>
    <row r="144" spans="1:9">
      <c r="A144" s="22">
        <f t="shared" si="17"/>
        <v>42095</v>
      </c>
      <c r="C144" s="7">
        <f t="shared" si="14"/>
        <v>136</v>
      </c>
      <c r="D144" s="6">
        <f t="shared" si="12"/>
        <v>751.5502722169947</v>
      </c>
      <c r="E144" s="6">
        <f t="shared" si="15"/>
        <v>456.66516325413932</v>
      </c>
      <c r="F144" s="6">
        <f t="shared" si="13"/>
        <v>294.88510896285538</v>
      </c>
      <c r="G144" s="6">
        <f t="shared" si="16"/>
        <v>109304.75407203057</v>
      </c>
    </row>
    <row r="145" spans="1:9">
      <c r="A145" s="22">
        <f t="shared" si="17"/>
        <v>42125</v>
      </c>
      <c r="C145" s="7">
        <f t="shared" si="14"/>
        <v>137</v>
      </c>
      <c r="D145" s="6">
        <f t="shared" si="12"/>
        <v>751.5502722169947</v>
      </c>
      <c r="E145" s="6">
        <f t="shared" si="15"/>
        <v>455.43647530012737</v>
      </c>
      <c r="F145" s="6">
        <f t="shared" si="13"/>
        <v>296.11379691686733</v>
      </c>
      <c r="G145" s="6">
        <f t="shared" si="16"/>
        <v>109008.64027511371</v>
      </c>
    </row>
    <row r="146" spans="1:9">
      <c r="A146" s="22">
        <f t="shared" si="17"/>
        <v>42156</v>
      </c>
      <c r="C146" s="7">
        <f t="shared" si="14"/>
        <v>138</v>
      </c>
      <c r="D146" s="6">
        <f t="shared" si="12"/>
        <v>751.5502722169947</v>
      </c>
      <c r="E146" s="6">
        <f t="shared" si="15"/>
        <v>454.20266781297386</v>
      </c>
      <c r="F146" s="6">
        <f t="shared" si="13"/>
        <v>297.34760440402084</v>
      </c>
      <c r="G146" s="6">
        <f t="shared" si="16"/>
        <v>108711.29267070969</v>
      </c>
    </row>
    <row r="147" spans="1:9">
      <c r="A147" s="22">
        <f t="shared" si="17"/>
        <v>42186</v>
      </c>
      <c r="C147" s="7">
        <f t="shared" si="14"/>
        <v>139</v>
      </c>
      <c r="D147" s="6">
        <f t="shared" si="12"/>
        <v>751.5502722169947</v>
      </c>
      <c r="E147" s="6">
        <f t="shared" si="15"/>
        <v>452.9637194612904</v>
      </c>
      <c r="F147" s="6">
        <f t="shared" si="13"/>
        <v>298.5865527557043</v>
      </c>
      <c r="G147" s="6">
        <f t="shared" si="16"/>
        <v>108412.70611795399</v>
      </c>
    </row>
    <row r="148" spans="1:9">
      <c r="A148" s="22">
        <f t="shared" si="17"/>
        <v>42217</v>
      </c>
      <c r="C148" s="7">
        <f t="shared" si="14"/>
        <v>140</v>
      </c>
      <c r="D148" s="6">
        <f t="shared" si="12"/>
        <v>751.5502722169947</v>
      </c>
      <c r="E148" s="6">
        <f t="shared" si="15"/>
        <v>451.71960882480835</v>
      </c>
      <c r="F148" s="6">
        <f t="shared" si="13"/>
        <v>299.83066339218635</v>
      </c>
      <c r="G148" s="6">
        <f t="shared" si="16"/>
        <v>108112.8754545618</v>
      </c>
    </row>
    <row r="149" spans="1:9">
      <c r="A149" s="22">
        <f t="shared" si="17"/>
        <v>42248</v>
      </c>
      <c r="C149" s="7">
        <f t="shared" si="14"/>
        <v>141</v>
      </c>
      <c r="D149" s="6">
        <f t="shared" si="12"/>
        <v>751.5502722169947</v>
      </c>
      <c r="E149" s="6">
        <f t="shared" si="15"/>
        <v>450.47031439400752</v>
      </c>
      <c r="F149" s="6">
        <f t="shared" si="13"/>
        <v>301.07995782298718</v>
      </c>
      <c r="G149" s="6">
        <f t="shared" si="16"/>
        <v>107811.79549673881</v>
      </c>
    </row>
    <row r="150" spans="1:9">
      <c r="A150" s="22">
        <f t="shared" si="17"/>
        <v>42278</v>
      </c>
      <c r="C150" s="7">
        <f t="shared" si="14"/>
        <v>142</v>
      </c>
      <c r="D150" s="6">
        <f t="shared" si="12"/>
        <v>751.5502722169947</v>
      </c>
      <c r="E150" s="6">
        <f t="shared" si="15"/>
        <v>449.21581456974508</v>
      </c>
      <c r="F150" s="6">
        <f t="shared" si="13"/>
        <v>302.33445764724962</v>
      </c>
      <c r="G150" s="6">
        <f t="shared" si="16"/>
        <v>107509.46103909156</v>
      </c>
    </row>
    <row r="151" spans="1:9">
      <c r="A151" s="22">
        <f t="shared" si="17"/>
        <v>42309</v>
      </c>
      <c r="C151" s="7">
        <f t="shared" si="14"/>
        <v>143</v>
      </c>
      <c r="D151" s="6">
        <f t="shared" si="12"/>
        <v>751.5502722169947</v>
      </c>
      <c r="E151" s="6">
        <f t="shared" si="15"/>
        <v>447.95608766288154</v>
      </c>
      <c r="F151" s="6">
        <f t="shared" si="13"/>
        <v>303.59418455411316</v>
      </c>
      <c r="G151" s="6">
        <f t="shared" si="16"/>
        <v>107205.86685453745</v>
      </c>
    </row>
    <row r="152" spans="1:9">
      <c r="A152" s="22">
        <f t="shared" si="17"/>
        <v>42339</v>
      </c>
      <c r="C152" s="7">
        <f t="shared" si="14"/>
        <v>144</v>
      </c>
      <c r="D152" s="6">
        <f t="shared" si="12"/>
        <v>751.5502722169947</v>
      </c>
      <c r="E152" s="6">
        <f t="shared" si="15"/>
        <v>446.69111189390605</v>
      </c>
      <c r="F152" s="6">
        <f t="shared" si="13"/>
        <v>304.85916032308864</v>
      </c>
      <c r="G152" s="6">
        <f t="shared" si="16"/>
        <v>106901.00769421436</v>
      </c>
    </row>
    <row r="153" spans="1:9">
      <c r="A153" s="22">
        <f t="shared" si="17"/>
        <v>42370</v>
      </c>
      <c r="B153" s="10">
        <v>13</v>
      </c>
      <c r="C153" s="9">
        <f t="shared" si="14"/>
        <v>145</v>
      </c>
      <c r="D153" s="8">
        <f t="shared" si="12"/>
        <v>751.5502722169947</v>
      </c>
      <c r="E153" s="8">
        <f t="shared" si="15"/>
        <v>445.42086539255985</v>
      </c>
      <c r="F153" s="8">
        <f t="shared" si="13"/>
        <v>306.12940682443485</v>
      </c>
      <c r="G153" s="8">
        <f t="shared" si="16"/>
        <v>106594.87828738993</v>
      </c>
      <c r="I153" s="6">
        <f>SUM(E153:E164)</f>
        <v>5259.6845184725871</v>
      </c>
    </row>
    <row r="154" spans="1:9">
      <c r="A154" s="22">
        <f t="shared" si="17"/>
        <v>42401</v>
      </c>
      <c r="B154" s="10"/>
      <c r="C154" s="9">
        <f t="shared" si="14"/>
        <v>146</v>
      </c>
      <c r="D154" s="8">
        <f t="shared" si="12"/>
        <v>751.5502722169947</v>
      </c>
      <c r="E154" s="8">
        <f t="shared" si="15"/>
        <v>444.14532619745813</v>
      </c>
      <c r="F154" s="8">
        <f t="shared" si="13"/>
        <v>307.40494601953657</v>
      </c>
      <c r="G154" s="8">
        <f t="shared" si="16"/>
        <v>106287.47334137039</v>
      </c>
    </row>
    <row r="155" spans="1:9">
      <c r="A155" s="22">
        <f t="shared" si="17"/>
        <v>42430</v>
      </c>
      <c r="B155" s="10"/>
      <c r="C155" s="9">
        <f t="shared" si="14"/>
        <v>147</v>
      </c>
      <c r="D155" s="8">
        <f t="shared" si="12"/>
        <v>751.5502722169947</v>
      </c>
      <c r="E155" s="8">
        <f t="shared" si="15"/>
        <v>442.86447225571004</v>
      </c>
      <c r="F155" s="8">
        <f t="shared" si="13"/>
        <v>308.68579996128466</v>
      </c>
      <c r="G155" s="8">
        <f t="shared" si="16"/>
        <v>105978.78754140911</v>
      </c>
    </row>
    <row r="156" spans="1:9">
      <c r="A156" s="22">
        <f t="shared" si="17"/>
        <v>42461</v>
      </c>
      <c r="B156" s="10"/>
      <c r="C156" s="9">
        <f t="shared" si="14"/>
        <v>148</v>
      </c>
      <c r="D156" s="8">
        <f t="shared" si="12"/>
        <v>751.5502722169947</v>
      </c>
      <c r="E156" s="8">
        <f t="shared" si="15"/>
        <v>441.57828142253794</v>
      </c>
      <c r="F156" s="8">
        <f t="shared" si="13"/>
        <v>309.97199079445676</v>
      </c>
      <c r="G156" s="8">
        <f t="shared" si="16"/>
        <v>105668.81555061466</v>
      </c>
    </row>
    <row r="157" spans="1:9">
      <c r="A157" s="22">
        <f t="shared" si="17"/>
        <v>42491</v>
      </c>
      <c r="B157" s="10"/>
      <c r="C157" s="9">
        <f t="shared" si="14"/>
        <v>149</v>
      </c>
      <c r="D157" s="8">
        <f t="shared" si="12"/>
        <v>751.5502722169947</v>
      </c>
      <c r="E157" s="8">
        <f t="shared" si="15"/>
        <v>440.28673146089449</v>
      </c>
      <c r="F157" s="8">
        <f t="shared" si="13"/>
        <v>311.26354075610021</v>
      </c>
      <c r="G157" s="8">
        <f t="shared" si="16"/>
        <v>105357.55200985855</v>
      </c>
    </row>
    <row r="158" spans="1:9">
      <c r="A158" s="22">
        <f t="shared" si="17"/>
        <v>42522</v>
      </c>
      <c r="B158" s="10"/>
      <c r="C158" s="9">
        <f t="shared" si="14"/>
        <v>150</v>
      </c>
      <c r="D158" s="8">
        <f t="shared" si="12"/>
        <v>751.5502722169947</v>
      </c>
      <c r="E158" s="8">
        <f t="shared" si="15"/>
        <v>438.98980004107733</v>
      </c>
      <c r="F158" s="8">
        <f t="shared" si="13"/>
        <v>312.56047217591737</v>
      </c>
      <c r="G158" s="8">
        <f t="shared" si="16"/>
        <v>105044.99153768264</v>
      </c>
    </row>
    <row r="159" spans="1:9">
      <c r="A159" s="22">
        <f t="shared" si="17"/>
        <v>42552</v>
      </c>
      <c r="B159" s="10"/>
      <c r="C159" s="9">
        <f t="shared" si="14"/>
        <v>151</v>
      </c>
      <c r="D159" s="8">
        <f t="shared" si="12"/>
        <v>751.5502722169947</v>
      </c>
      <c r="E159" s="8">
        <f t="shared" si="15"/>
        <v>437.68746474034441</v>
      </c>
      <c r="F159" s="8">
        <f t="shared" si="13"/>
        <v>313.86280747665029</v>
      </c>
      <c r="G159" s="8">
        <f t="shared" si="16"/>
        <v>104731.12873020599</v>
      </c>
    </row>
    <row r="160" spans="1:9">
      <c r="A160" s="22">
        <f t="shared" si="17"/>
        <v>42583</v>
      </c>
      <c r="B160" s="10"/>
      <c r="C160" s="9">
        <f t="shared" si="14"/>
        <v>152</v>
      </c>
      <c r="D160" s="8">
        <f t="shared" si="12"/>
        <v>751.5502722169947</v>
      </c>
      <c r="E160" s="8">
        <f t="shared" si="15"/>
        <v>436.37970304252502</v>
      </c>
      <c r="F160" s="8">
        <f t="shared" si="13"/>
        <v>315.17056917446968</v>
      </c>
      <c r="G160" s="8">
        <f t="shared" si="16"/>
        <v>104415.95816103152</v>
      </c>
    </row>
    <row r="161" spans="1:9">
      <c r="A161" s="22">
        <f t="shared" si="17"/>
        <v>42614</v>
      </c>
      <c r="B161" s="10"/>
      <c r="C161" s="9">
        <f t="shared" si="14"/>
        <v>153</v>
      </c>
      <c r="D161" s="8">
        <f t="shared" si="12"/>
        <v>751.5502722169947</v>
      </c>
      <c r="E161" s="8">
        <f t="shared" si="15"/>
        <v>435.06649233763136</v>
      </c>
      <c r="F161" s="8">
        <f t="shared" si="13"/>
        <v>316.48377987936334</v>
      </c>
      <c r="G161" s="8">
        <f t="shared" si="16"/>
        <v>104099.47438115216</v>
      </c>
    </row>
    <row r="162" spans="1:9">
      <c r="A162" s="22">
        <f t="shared" si="17"/>
        <v>42644</v>
      </c>
      <c r="B162" s="10"/>
      <c r="C162" s="9">
        <f t="shared" si="14"/>
        <v>154</v>
      </c>
      <c r="D162" s="8">
        <f t="shared" si="12"/>
        <v>751.5502722169947</v>
      </c>
      <c r="E162" s="8">
        <f t="shared" si="15"/>
        <v>433.74780992146742</v>
      </c>
      <c r="F162" s="8">
        <f t="shared" si="13"/>
        <v>317.80246229552728</v>
      </c>
      <c r="G162" s="8">
        <f t="shared" si="16"/>
        <v>103781.67191885663</v>
      </c>
    </row>
    <row r="163" spans="1:9">
      <c r="A163" s="22">
        <f t="shared" si="17"/>
        <v>42675</v>
      </c>
      <c r="B163" s="10"/>
      <c r="C163" s="9">
        <f t="shared" si="14"/>
        <v>155</v>
      </c>
      <c r="D163" s="8">
        <f t="shared" si="12"/>
        <v>751.5502722169947</v>
      </c>
      <c r="E163" s="8">
        <f t="shared" si="15"/>
        <v>432.42363299523601</v>
      </c>
      <c r="F163" s="8">
        <f t="shared" si="13"/>
        <v>319.12663922175869</v>
      </c>
      <c r="G163" s="8">
        <f t="shared" si="16"/>
        <v>103462.54527963487</v>
      </c>
    </row>
    <row r="164" spans="1:9">
      <c r="A164" s="22">
        <f t="shared" si="17"/>
        <v>42705</v>
      </c>
      <c r="B164" s="10"/>
      <c r="C164" s="9">
        <f t="shared" si="14"/>
        <v>156</v>
      </c>
      <c r="D164" s="8">
        <f t="shared" si="12"/>
        <v>751.5502722169947</v>
      </c>
      <c r="E164" s="8">
        <f t="shared" si="15"/>
        <v>431.09393866514529</v>
      </c>
      <c r="F164" s="8">
        <f t="shared" si="13"/>
        <v>320.45633355184941</v>
      </c>
      <c r="G164" s="8">
        <f t="shared" si="16"/>
        <v>103142.08894608302</v>
      </c>
    </row>
    <row r="165" spans="1:9">
      <c r="A165" s="22">
        <f t="shared" si="17"/>
        <v>42736</v>
      </c>
      <c r="B165" s="4">
        <v>14</v>
      </c>
      <c r="C165" s="7">
        <f t="shared" si="14"/>
        <v>157</v>
      </c>
      <c r="D165" s="6">
        <f t="shared" si="12"/>
        <v>751.5502722169947</v>
      </c>
      <c r="E165" s="6">
        <f t="shared" si="15"/>
        <v>429.75870394201257</v>
      </c>
      <c r="F165" s="6">
        <f t="shared" si="13"/>
        <v>321.79156827498213</v>
      </c>
      <c r="G165" s="6">
        <f t="shared" si="16"/>
        <v>102820.29737780803</v>
      </c>
      <c r="I165" s="6">
        <f>SUM(E165:E176)</f>
        <v>5067.3711013349584</v>
      </c>
    </row>
    <row r="166" spans="1:9">
      <c r="A166" s="22">
        <f t="shared" si="17"/>
        <v>42767</v>
      </c>
      <c r="C166" s="7">
        <f t="shared" si="14"/>
        <v>158</v>
      </c>
      <c r="D166" s="6">
        <f t="shared" si="12"/>
        <v>751.5502722169947</v>
      </c>
      <c r="E166" s="6">
        <f t="shared" si="15"/>
        <v>428.41790574086684</v>
      </c>
      <c r="F166" s="6">
        <f t="shared" si="13"/>
        <v>323.13236647612786</v>
      </c>
      <c r="G166" s="6">
        <f t="shared" si="16"/>
        <v>102497.1650113319</v>
      </c>
    </row>
    <row r="167" spans="1:9">
      <c r="A167" s="22">
        <f t="shared" si="17"/>
        <v>42795</v>
      </c>
      <c r="C167" s="7">
        <f t="shared" si="14"/>
        <v>159</v>
      </c>
      <c r="D167" s="6">
        <f t="shared" si="12"/>
        <v>751.5502722169947</v>
      </c>
      <c r="E167" s="6">
        <f t="shared" si="15"/>
        <v>427.0715208805496</v>
      </c>
      <c r="F167" s="6">
        <f t="shared" si="13"/>
        <v>324.4787513364451</v>
      </c>
      <c r="G167" s="6">
        <f t="shared" si="16"/>
        <v>102172.68625999546</v>
      </c>
    </row>
    <row r="168" spans="1:9">
      <c r="A168" s="22">
        <f t="shared" si="17"/>
        <v>42826</v>
      </c>
      <c r="C168" s="7">
        <f t="shared" si="14"/>
        <v>160</v>
      </c>
      <c r="D168" s="6">
        <f t="shared" si="12"/>
        <v>751.5502722169947</v>
      </c>
      <c r="E168" s="6">
        <f t="shared" si="15"/>
        <v>425.71952608331441</v>
      </c>
      <c r="F168" s="6">
        <f t="shared" si="13"/>
        <v>325.83074613368029</v>
      </c>
      <c r="G168" s="6">
        <f t="shared" si="16"/>
        <v>101846.85551386178</v>
      </c>
    </row>
    <row r="169" spans="1:9">
      <c r="A169" s="22">
        <f t="shared" si="17"/>
        <v>42856</v>
      </c>
      <c r="C169" s="7">
        <f t="shared" si="14"/>
        <v>161</v>
      </c>
      <c r="D169" s="6">
        <f t="shared" si="12"/>
        <v>751.5502722169947</v>
      </c>
      <c r="E169" s="6">
        <f t="shared" si="15"/>
        <v>424.36189797442415</v>
      </c>
      <c r="F169" s="6">
        <f t="shared" si="13"/>
        <v>327.18837424257055</v>
      </c>
      <c r="G169" s="6">
        <f t="shared" si="16"/>
        <v>101519.66713961921</v>
      </c>
    </row>
    <row r="170" spans="1:9">
      <c r="A170" s="22">
        <f t="shared" si="17"/>
        <v>42887</v>
      </c>
      <c r="C170" s="7">
        <f t="shared" si="14"/>
        <v>162</v>
      </c>
      <c r="D170" s="6">
        <f t="shared" si="12"/>
        <v>751.5502722169947</v>
      </c>
      <c r="E170" s="6">
        <f t="shared" si="15"/>
        <v>422.99861308174673</v>
      </c>
      <c r="F170" s="6">
        <f t="shared" si="13"/>
        <v>328.55165913524797</v>
      </c>
      <c r="G170" s="6">
        <f t="shared" si="16"/>
        <v>101191.11548048396</v>
      </c>
    </row>
    <row r="171" spans="1:9">
      <c r="A171" s="22">
        <f t="shared" si="17"/>
        <v>42917</v>
      </c>
      <c r="C171" s="7">
        <f t="shared" si="14"/>
        <v>163</v>
      </c>
      <c r="D171" s="6">
        <f t="shared" si="12"/>
        <v>751.5502722169947</v>
      </c>
      <c r="E171" s="6">
        <f t="shared" si="15"/>
        <v>421.62964783534989</v>
      </c>
      <c r="F171" s="6">
        <f t="shared" si="13"/>
        <v>329.92062438164481</v>
      </c>
      <c r="G171" s="6">
        <f t="shared" si="16"/>
        <v>100861.19485610232</v>
      </c>
    </row>
    <row r="172" spans="1:9">
      <c r="A172" s="22">
        <f t="shared" si="17"/>
        <v>42948</v>
      </c>
      <c r="C172" s="7">
        <f t="shared" si="14"/>
        <v>164</v>
      </c>
      <c r="D172" s="6">
        <f t="shared" si="12"/>
        <v>751.5502722169947</v>
      </c>
      <c r="E172" s="6">
        <f t="shared" si="15"/>
        <v>420.25497856709302</v>
      </c>
      <c r="F172" s="6">
        <f t="shared" si="13"/>
        <v>331.29529364990168</v>
      </c>
      <c r="G172" s="6">
        <f t="shared" si="16"/>
        <v>100529.89956245241</v>
      </c>
    </row>
    <row r="173" spans="1:9">
      <c r="A173" s="22">
        <f t="shared" si="17"/>
        <v>42979</v>
      </c>
      <c r="C173" s="7">
        <f t="shared" si="14"/>
        <v>165</v>
      </c>
      <c r="D173" s="6">
        <f t="shared" si="12"/>
        <v>751.5502722169947</v>
      </c>
      <c r="E173" s="6">
        <f t="shared" si="15"/>
        <v>418.87458151021838</v>
      </c>
      <c r="F173" s="6">
        <f t="shared" si="13"/>
        <v>332.67569070677632</v>
      </c>
      <c r="G173" s="6">
        <f t="shared" si="16"/>
        <v>100197.22387174563</v>
      </c>
    </row>
    <row r="174" spans="1:9">
      <c r="A174" s="22">
        <f t="shared" si="17"/>
        <v>43009</v>
      </c>
      <c r="C174" s="7">
        <f t="shared" si="14"/>
        <v>166</v>
      </c>
      <c r="D174" s="6">
        <f t="shared" si="12"/>
        <v>751.5502722169947</v>
      </c>
      <c r="E174" s="6">
        <f t="shared" si="15"/>
        <v>417.48843279894021</v>
      </c>
      <c r="F174" s="6">
        <f t="shared" si="13"/>
        <v>334.06183941805449</v>
      </c>
      <c r="G174" s="6">
        <f t="shared" si="16"/>
        <v>99863.162032327586</v>
      </c>
    </row>
    <row r="175" spans="1:9">
      <c r="A175" s="22">
        <f t="shared" si="17"/>
        <v>43040</v>
      </c>
      <c r="C175" s="7">
        <f t="shared" si="14"/>
        <v>167</v>
      </c>
      <c r="D175" s="6">
        <f t="shared" si="12"/>
        <v>751.5502722169947</v>
      </c>
      <c r="E175" s="6">
        <f t="shared" si="15"/>
        <v>416.09650846803169</v>
      </c>
      <c r="F175" s="6">
        <f t="shared" si="13"/>
        <v>335.45376374896301</v>
      </c>
      <c r="G175" s="6">
        <f t="shared" si="16"/>
        <v>99527.708268578615</v>
      </c>
    </row>
    <row r="176" spans="1:9">
      <c r="A176" s="22">
        <f t="shared" si="17"/>
        <v>43070</v>
      </c>
      <c r="C176" s="7">
        <f t="shared" si="14"/>
        <v>168</v>
      </c>
      <c r="D176" s="6">
        <f t="shared" si="12"/>
        <v>751.5502722169947</v>
      </c>
      <c r="E176" s="6">
        <f t="shared" si="15"/>
        <v>414.69878445241096</v>
      </c>
      <c r="F176" s="6">
        <f t="shared" si="13"/>
        <v>336.85148776458374</v>
      </c>
      <c r="G176" s="6">
        <f t="shared" si="16"/>
        <v>99190.856780814036</v>
      </c>
    </row>
    <row r="177" spans="1:9">
      <c r="A177" s="22">
        <f t="shared" si="17"/>
        <v>43101</v>
      </c>
      <c r="B177" s="10">
        <v>15</v>
      </c>
      <c r="C177" s="9">
        <f t="shared" si="14"/>
        <v>169</v>
      </c>
      <c r="D177" s="8">
        <f t="shared" si="12"/>
        <v>751.5502722169947</v>
      </c>
      <c r="E177" s="8">
        <f t="shared" si="15"/>
        <v>413.2952365867252</v>
      </c>
      <c r="F177" s="8">
        <f t="shared" si="13"/>
        <v>338.2550356302695</v>
      </c>
      <c r="G177" s="8">
        <f t="shared" si="16"/>
        <v>98852.601745183769</v>
      </c>
      <c r="I177" s="6">
        <f>SUM(E177:E188)</f>
        <v>4865.2185647884471</v>
      </c>
    </row>
    <row r="178" spans="1:9">
      <c r="A178" s="22">
        <f t="shared" si="17"/>
        <v>43132</v>
      </c>
      <c r="B178" s="10"/>
      <c r="C178" s="9">
        <f t="shared" si="14"/>
        <v>170</v>
      </c>
      <c r="D178" s="8">
        <f t="shared" si="12"/>
        <v>751.5502722169947</v>
      </c>
      <c r="E178" s="8">
        <f t="shared" si="15"/>
        <v>411.88584060493241</v>
      </c>
      <c r="F178" s="8">
        <f t="shared" si="13"/>
        <v>339.66443161206229</v>
      </c>
      <c r="G178" s="8">
        <f t="shared" si="16"/>
        <v>98512.937313571703</v>
      </c>
    </row>
    <row r="179" spans="1:9">
      <c r="A179" s="22">
        <f t="shared" si="17"/>
        <v>43160</v>
      </c>
      <c r="B179" s="10"/>
      <c r="C179" s="9">
        <f t="shared" si="14"/>
        <v>171</v>
      </c>
      <c r="D179" s="8">
        <f t="shared" si="12"/>
        <v>751.5502722169947</v>
      </c>
      <c r="E179" s="8">
        <f t="shared" si="15"/>
        <v>410.47057213988211</v>
      </c>
      <c r="F179" s="8">
        <f t="shared" si="13"/>
        <v>341.07970007711259</v>
      </c>
      <c r="G179" s="8">
        <f t="shared" si="16"/>
        <v>98171.857613494591</v>
      </c>
    </row>
    <row r="180" spans="1:9">
      <c r="A180" s="22">
        <f t="shared" si="17"/>
        <v>43191</v>
      </c>
      <c r="B180" s="10"/>
      <c r="C180" s="9">
        <f t="shared" si="14"/>
        <v>172</v>
      </c>
      <c r="D180" s="8">
        <f t="shared" si="12"/>
        <v>751.5502722169947</v>
      </c>
      <c r="E180" s="8">
        <f t="shared" si="15"/>
        <v>409.04940672289416</v>
      </c>
      <c r="F180" s="8">
        <f t="shared" si="13"/>
        <v>342.50086549410054</v>
      </c>
      <c r="G180" s="8">
        <f t="shared" si="16"/>
        <v>97829.356748000486</v>
      </c>
    </row>
    <row r="181" spans="1:9">
      <c r="A181" s="22">
        <f t="shared" si="17"/>
        <v>43221</v>
      </c>
      <c r="B181" s="10"/>
      <c r="C181" s="9">
        <f t="shared" si="14"/>
        <v>173</v>
      </c>
      <c r="D181" s="8">
        <f t="shared" si="12"/>
        <v>751.5502722169947</v>
      </c>
      <c r="E181" s="8">
        <f t="shared" si="15"/>
        <v>407.62231978333534</v>
      </c>
      <c r="F181" s="8">
        <f t="shared" si="13"/>
        <v>343.92795243365936</v>
      </c>
      <c r="G181" s="8">
        <f t="shared" si="16"/>
        <v>97485.428795566826</v>
      </c>
    </row>
    <row r="182" spans="1:9">
      <c r="A182" s="22">
        <f t="shared" si="17"/>
        <v>43252</v>
      </c>
      <c r="B182" s="10"/>
      <c r="C182" s="9">
        <f t="shared" si="14"/>
        <v>174</v>
      </c>
      <c r="D182" s="8">
        <f t="shared" si="12"/>
        <v>751.5502722169947</v>
      </c>
      <c r="E182" s="8">
        <f t="shared" si="15"/>
        <v>406.18928664819509</v>
      </c>
      <c r="F182" s="8">
        <f t="shared" si="13"/>
        <v>345.36098556879961</v>
      </c>
      <c r="G182" s="8">
        <f t="shared" si="16"/>
        <v>97140.067809998029</v>
      </c>
    </row>
    <row r="183" spans="1:9">
      <c r="A183" s="22">
        <f t="shared" si="17"/>
        <v>43282</v>
      </c>
      <c r="B183" s="10"/>
      <c r="C183" s="9">
        <f t="shared" si="14"/>
        <v>175</v>
      </c>
      <c r="D183" s="8">
        <f t="shared" si="12"/>
        <v>751.5502722169947</v>
      </c>
      <c r="E183" s="8">
        <f t="shared" si="15"/>
        <v>404.75028254165846</v>
      </c>
      <c r="F183" s="8">
        <f t="shared" si="13"/>
        <v>346.79998967533623</v>
      </c>
      <c r="G183" s="8">
        <f t="shared" si="16"/>
        <v>96793.267820322697</v>
      </c>
    </row>
    <row r="184" spans="1:9">
      <c r="A184" s="22">
        <f t="shared" si="17"/>
        <v>43313</v>
      </c>
      <c r="B184" s="10"/>
      <c r="C184" s="9">
        <f t="shared" si="14"/>
        <v>176</v>
      </c>
      <c r="D184" s="8">
        <f t="shared" si="12"/>
        <v>751.5502722169947</v>
      </c>
      <c r="E184" s="8">
        <f t="shared" si="15"/>
        <v>403.30528258467797</v>
      </c>
      <c r="F184" s="8">
        <f t="shared" si="13"/>
        <v>348.24498963231673</v>
      </c>
      <c r="G184" s="8">
        <f t="shared" si="16"/>
        <v>96445.022830690374</v>
      </c>
    </row>
    <row r="185" spans="1:9">
      <c r="A185" s="22">
        <f t="shared" si="17"/>
        <v>43344</v>
      </c>
      <c r="B185" s="10"/>
      <c r="C185" s="9">
        <f t="shared" si="14"/>
        <v>177</v>
      </c>
      <c r="D185" s="8">
        <f t="shared" si="12"/>
        <v>751.5502722169947</v>
      </c>
      <c r="E185" s="8">
        <f t="shared" si="15"/>
        <v>401.85426179454322</v>
      </c>
      <c r="F185" s="8">
        <f t="shared" si="13"/>
        <v>349.69601042245148</v>
      </c>
      <c r="G185" s="8">
        <f t="shared" si="16"/>
        <v>96095.326820267917</v>
      </c>
    </row>
    <row r="186" spans="1:9">
      <c r="A186" s="22">
        <f t="shared" si="17"/>
        <v>43374</v>
      </c>
      <c r="B186" s="10"/>
      <c r="C186" s="9">
        <f t="shared" si="14"/>
        <v>178</v>
      </c>
      <c r="D186" s="8">
        <f t="shared" si="12"/>
        <v>751.5502722169947</v>
      </c>
      <c r="E186" s="8">
        <f t="shared" si="15"/>
        <v>400.39719508444972</v>
      </c>
      <c r="F186" s="8">
        <f t="shared" si="13"/>
        <v>351.15307713254498</v>
      </c>
      <c r="G186" s="8">
        <f t="shared" si="16"/>
        <v>95744.173743135369</v>
      </c>
    </row>
    <row r="187" spans="1:9">
      <c r="A187" s="22">
        <f t="shared" si="17"/>
        <v>43405</v>
      </c>
      <c r="B187" s="10"/>
      <c r="C187" s="9">
        <f t="shared" si="14"/>
        <v>179</v>
      </c>
      <c r="D187" s="8">
        <f t="shared" si="12"/>
        <v>751.5502722169947</v>
      </c>
      <c r="E187" s="8">
        <f t="shared" si="15"/>
        <v>398.93405726306406</v>
      </c>
      <c r="F187" s="8">
        <f t="shared" si="13"/>
        <v>352.61621495393064</v>
      </c>
      <c r="G187" s="8">
        <f t="shared" si="16"/>
        <v>95391.557528181438</v>
      </c>
    </row>
    <row r="188" spans="1:9">
      <c r="A188" s="22">
        <f t="shared" si="17"/>
        <v>43435</v>
      </c>
      <c r="B188" s="10"/>
      <c r="C188" s="9">
        <f t="shared" si="14"/>
        <v>180</v>
      </c>
      <c r="D188" s="8">
        <f t="shared" si="12"/>
        <v>751.5502722169947</v>
      </c>
      <c r="E188" s="8">
        <f t="shared" si="15"/>
        <v>397.46482303408931</v>
      </c>
      <c r="F188" s="8">
        <f t="shared" si="13"/>
        <v>354.08544918290539</v>
      </c>
      <c r="G188" s="8">
        <f t="shared" si="16"/>
        <v>95037.472078998529</v>
      </c>
    </row>
    <row r="189" spans="1:9">
      <c r="A189" s="22">
        <f t="shared" si="17"/>
        <v>43466</v>
      </c>
      <c r="B189" s="4">
        <v>16</v>
      </c>
      <c r="C189" s="7">
        <f t="shared" si="14"/>
        <v>181</v>
      </c>
      <c r="D189" s="6">
        <f t="shared" si="12"/>
        <v>751.5502722169947</v>
      </c>
      <c r="E189" s="6">
        <f t="shared" si="15"/>
        <v>395.98946699582717</v>
      </c>
      <c r="F189" s="6">
        <f t="shared" si="13"/>
        <v>355.56080522116753</v>
      </c>
      <c r="G189" s="6">
        <f t="shared" si="16"/>
        <v>94681.911273777368</v>
      </c>
      <c r="I189" s="6">
        <f>SUM(E189:E200)</f>
        <v>4652.7235208106094</v>
      </c>
    </row>
    <row r="190" spans="1:9">
      <c r="A190" s="22">
        <f t="shared" si="17"/>
        <v>43497</v>
      </c>
      <c r="C190" s="7">
        <f t="shared" si="14"/>
        <v>182</v>
      </c>
      <c r="D190" s="6">
        <f t="shared" si="12"/>
        <v>751.5502722169947</v>
      </c>
      <c r="E190" s="6">
        <f t="shared" si="15"/>
        <v>394.50796364073904</v>
      </c>
      <c r="F190" s="6">
        <f t="shared" si="13"/>
        <v>357.04230857625566</v>
      </c>
      <c r="G190" s="6">
        <f t="shared" si="16"/>
        <v>94324.868965201109</v>
      </c>
    </row>
    <row r="191" spans="1:9">
      <c r="A191" s="22">
        <f t="shared" si="17"/>
        <v>43525</v>
      </c>
      <c r="C191" s="7">
        <f t="shared" si="14"/>
        <v>183</v>
      </c>
      <c r="D191" s="6">
        <f t="shared" si="12"/>
        <v>751.5502722169947</v>
      </c>
      <c r="E191" s="6">
        <f t="shared" si="15"/>
        <v>393.02028735500465</v>
      </c>
      <c r="F191" s="6">
        <f t="shared" si="13"/>
        <v>358.52998486199004</v>
      </c>
      <c r="G191" s="6">
        <f t="shared" si="16"/>
        <v>93966.338980339118</v>
      </c>
    </row>
    <row r="192" spans="1:9">
      <c r="A192" s="22">
        <f t="shared" si="17"/>
        <v>43556</v>
      </c>
      <c r="C192" s="7">
        <f t="shared" si="14"/>
        <v>184</v>
      </c>
      <c r="D192" s="6">
        <f t="shared" si="12"/>
        <v>751.5502722169947</v>
      </c>
      <c r="E192" s="6">
        <f t="shared" si="15"/>
        <v>391.52641241807964</v>
      </c>
      <c r="F192" s="6">
        <f t="shared" si="13"/>
        <v>360.02385979891505</v>
      </c>
      <c r="G192" s="6">
        <f t="shared" si="16"/>
        <v>93606.31512054021</v>
      </c>
    </row>
    <row r="193" spans="1:9">
      <c r="A193" s="22">
        <f t="shared" si="17"/>
        <v>43586</v>
      </c>
      <c r="C193" s="7">
        <f t="shared" si="14"/>
        <v>185</v>
      </c>
      <c r="D193" s="6">
        <f t="shared" si="12"/>
        <v>751.5502722169947</v>
      </c>
      <c r="E193" s="6">
        <f t="shared" si="15"/>
        <v>390.0263130022509</v>
      </c>
      <c r="F193" s="6">
        <f t="shared" si="13"/>
        <v>361.5239592147438</v>
      </c>
      <c r="G193" s="6">
        <f t="shared" si="16"/>
        <v>93244.791161325469</v>
      </c>
    </row>
    <row r="194" spans="1:9">
      <c r="A194" s="22">
        <f t="shared" si="17"/>
        <v>43617</v>
      </c>
      <c r="C194" s="7">
        <f t="shared" si="14"/>
        <v>186</v>
      </c>
      <c r="D194" s="6">
        <f t="shared" si="12"/>
        <v>751.5502722169947</v>
      </c>
      <c r="E194" s="6">
        <f t="shared" si="15"/>
        <v>388.51996317218942</v>
      </c>
      <c r="F194" s="6">
        <f t="shared" si="13"/>
        <v>363.03030904480528</v>
      </c>
      <c r="G194" s="6">
        <f t="shared" si="16"/>
        <v>92881.760852280669</v>
      </c>
    </row>
    <row r="195" spans="1:9">
      <c r="A195" s="22">
        <f t="shared" si="17"/>
        <v>43647</v>
      </c>
      <c r="C195" s="7">
        <f t="shared" si="14"/>
        <v>187</v>
      </c>
      <c r="D195" s="6">
        <f t="shared" si="12"/>
        <v>751.5502722169947</v>
      </c>
      <c r="E195" s="6">
        <f t="shared" si="15"/>
        <v>387.00733688450282</v>
      </c>
      <c r="F195" s="6">
        <f t="shared" si="13"/>
        <v>364.54293533249188</v>
      </c>
      <c r="G195" s="6">
        <f t="shared" si="16"/>
        <v>92517.217916948182</v>
      </c>
    </row>
    <row r="196" spans="1:9">
      <c r="A196" s="22">
        <f t="shared" si="17"/>
        <v>43678</v>
      </c>
      <c r="C196" s="7">
        <f t="shared" si="14"/>
        <v>188</v>
      </c>
      <c r="D196" s="6">
        <f t="shared" si="12"/>
        <v>751.5502722169947</v>
      </c>
      <c r="E196" s="6">
        <f t="shared" si="15"/>
        <v>385.48840798728412</v>
      </c>
      <c r="F196" s="6">
        <f t="shared" si="13"/>
        <v>366.06186422971058</v>
      </c>
      <c r="G196" s="6">
        <f t="shared" si="16"/>
        <v>92151.156052718477</v>
      </c>
    </row>
    <row r="197" spans="1:9">
      <c r="A197" s="22">
        <f t="shared" si="17"/>
        <v>43709</v>
      </c>
      <c r="C197" s="7">
        <f t="shared" si="14"/>
        <v>189</v>
      </c>
      <c r="D197" s="6">
        <f t="shared" si="12"/>
        <v>751.5502722169947</v>
      </c>
      <c r="E197" s="6">
        <f t="shared" si="15"/>
        <v>383.96315021966035</v>
      </c>
      <c r="F197" s="6">
        <f t="shared" si="13"/>
        <v>367.58712199733435</v>
      </c>
      <c r="G197" s="6">
        <f t="shared" si="16"/>
        <v>91783.568930721143</v>
      </c>
    </row>
    <row r="198" spans="1:9">
      <c r="A198" s="22">
        <f t="shared" si="17"/>
        <v>43739</v>
      </c>
      <c r="C198" s="7">
        <f t="shared" si="14"/>
        <v>190</v>
      </c>
      <c r="D198" s="6">
        <f t="shared" si="12"/>
        <v>751.5502722169947</v>
      </c>
      <c r="E198" s="6">
        <f t="shared" si="15"/>
        <v>382.43153721133808</v>
      </c>
      <c r="F198" s="6">
        <f t="shared" si="13"/>
        <v>369.11873500565662</v>
      </c>
      <c r="G198" s="6">
        <f t="shared" si="16"/>
        <v>91414.450195715486</v>
      </c>
    </row>
    <row r="199" spans="1:9">
      <c r="A199" s="22">
        <f t="shared" si="17"/>
        <v>43770</v>
      </c>
      <c r="C199" s="7">
        <f t="shared" si="14"/>
        <v>191</v>
      </c>
      <c r="D199" s="6">
        <f t="shared" si="12"/>
        <v>751.5502722169947</v>
      </c>
      <c r="E199" s="6">
        <f t="shared" si="15"/>
        <v>380.89354248214789</v>
      </c>
      <c r="F199" s="6">
        <f t="shared" si="13"/>
        <v>370.65672973484681</v>
      </c>
      <c r="G199" s="6">
        <f t="shared" si="16"/>
        <v>91043.793465980634</v>
      </c>
    </row>
    <row r="200" spans="1:9">
      <c r="A200" s="22">
        <f t="shared" si="17"/>
        <v>43800</v>
      </c>
      <c r="C200" s="7">
        <f t="shared" si="14"/>
        <v>192</v>
      </c>
      <c r="D200" s="6">
        <f t="shared" si="12"/>
        <v>751.5502722169947</v>
      </c>
      <c r="E200" s="6">
        <f t="shared" si="15"/>
        <v>379.34913944158598</v>
      </c>
      <c r="F200" s="6">
        <f t="shared" si="13"/>
        <v>372.20113277540872</v>
      </c>
      <c r="G200" s="6">
        <f t="shared" si="16"/>
        <v>90671.592333205219</v>
      </c>
    </row>
    <row r="201" spans="1:9">
      <c r="A201" s="22">
        <f t="shared" si="17"/>
        <v>43831</v>
      </c>
      <c r="B201" s="10">
        <v>17</v>
      </c>
      <c r="C201" s="9">
        <f t="shared" si="14"/>
        <v>193</v>
      </c>
      <c r="D201" s="8">
        <f t="shared" ref="D201:D264" si="18">$D$6</f>
        <v>751.5502722169947</v>
      </c>
      <c r="E201" s="8">
        <f t="shared" si="15"/>
        <v>377.79830138835513</v>
      </c>
      <c r="F201" s="8">
        <f t="shared" ref="F201:F264" si="19">D201-E201</f>
        <v>373.75197082863957</v>
      </c>
      <c r="G201" s="8">
        <f t="shared" si="16"/>
        <v>90297.840362376577</v>
      </c>
      <c r="I201" s="6">
        <f>SUM(E201:E212)</f>
        <v>4429.3568270924052</v>
      </c>
    </row>
    <row r="202" spans="1:9">
      <c r="A202" s="22">
        <f t="shared" si="17"/>
        <v>43862</v>
      </c>
      <c r="B202" s="10"/>
      <c r="C202" s="9">
        <f t="shared" ref="C202:C265" si="20">C201+1</f>
        <v>194</v>
      </c>
      <c r="D202" s="8">
        <f t="shared" si="18"/>
        <v>751.5502722169947</v>
      </c>
      <c r="E202" s="8">
        <f t="shared" ref="E202:E265" si="21">G201*$D$4/12</f>
        <v>376.24100150990239</v>
      </c>
      <c r="F202" s="8">
        <f t="shared" si="19"/>
        <v>375.30927070709231</v>
      </c>
      <c r="G202" s="8">
        <f t="shared" ref="G202:G265" si="22">G201-F202</f>
        <v>89922.531091669487</v>
      </c>
    </row>
    <row r="203" spans="1:9">
      <c r="A203" s="22">
        <f t="shared" ref="A203:A266" si="23">EDATE(A202,1)</f>
        <v>43891</v>
      </c>
      <c r="B203" s="10"/>
      <c r="C203" s="9">
        <f t="shared" si="20"/>
        <v>195</v>
      </c>
      <c r="D203" s="8">
        <f t="shared" si="18"/>
        <v>751.5502722169947</v>
      </c>
      <c r="E203" s="8">
        <f t="shared" si="21"/>
        <v>374.67721288195622</v>
      </c>
      <c r="F203" s="8">
        <f t="shared" si="19"/>
        <v>376.87305933503848</v>
      </c>
      <c r="G203" s="8">
        <f t="shared" si="22"/>
        <v>89545.658032334453</v>
      </c>
    </row>
    <row r="204" spans="1:9">
      <c r="A204" s="22">
        <f t="shared" si="23"/>
        <v>43922</v>
      </c>
      <c r="B204" s="10"/>
      <c r="C204" s="9">
        <f t="shared" si="20"/>
        <v>196</v>
      </c>
      <c r="D204" s="8">
        <f t="shared" si="18"/>
        <v>751.5502722169947</v>
      </c>
      <c r="E204" s="8">
        <f t="shared" si="21"/>
        <v>373.10690846806023</v>
      </c>
      <c r="F204" s="8">
        <f t="shared" si="19"/>
        <v>378.44336374893447</v>
      </c>
      <c r="G204" s="8">
        <f t="shared" si="22"/>
        <v>89167.214668585526</v>
      </c>
    </row>
    <row r="205" spans="1:9">
      <c r="A205" s="22">
        <f t="shared" si="23"/>
        <v>43952</v>
      </c>
      <c r="B205" s="10"/>
      <c r="C205" s="9">
        <f t="shared" si="20"/>
        <v>197</v>
      </c>
      <c r="D205" s="8">
        <f t="shared" si="18"/>
        <v>751.5502722169947</v>
      </c>
      <c r="E205" s="8">
        <f t="shared" si="21"/>
        <v>371.53006111910639</v>
      </c>
      <c r="F205" s="8">
        <f t="shared" si="19"/>
        <v>380.02021109788831</v>
      </c>
      <c r="G205" s="8">
        <f t="shared" si="22"/>
        <v>88787.19445748764</v>
      </c>
    </row>
    <row r="206" spans="1:9">
      <c r="A206" s="22">
        <f t="shared" si="23"/>
        <v>43983</v>
      </c>
      <c r="B206" s="10"/>
      <c r="C206" s="9">
        <f t="shared" si="20"/>
        <v>198</v>
      </c>
      <c r="D206" s="8">
        <f t="shared" si="18"/>
        <v>751.5502722169947</v>
      </c>
      <c r="E206" s="8">
        <f t="shared" si="21"/>
        <v>369.94664357286518</v>
      </c>
      <c r="F206" s="8">
        <f t="shared" si="19"/>
        <v>381.60362864412951</v>
      </c>
      <c r="G206" s="8">
        <f t="shared" si="22"/>
        <v>88405.590828843517</v>
      </c>
    </row>
    <row r="207" spans="1:9">
      <c r="A207" s="22">
        <f t="shared" si="23"/>
        <v>44013</v>
      </c>
      <c r="B207" s="10"/>
      <c r="C207" s="9">
        <f t="shared" si="20"/>
        <v>199</v>
      </c>
      <c r="D207" s="8">
        <f t="shared" si="18"/>
        <v>751.5502722169947</v>
      </c>
      <c r="E207" s="8">
        <f t="shared" si="21"/>
        <v>368.3566284535147</v>
      </c>
      <c r="F207" s="8">
        <f t="shared" si="19"/>
        <v>383.19364376348</v>
      </c>
      <c r="G207" s="8">
        <f t="shared" si="22"/>
        <v>88022.39718508003</v>
      </c>
    </row>
    <row r="208" spans="1:9">
      <c r="A208" s="22">
        <f t="shared" si="23"/>
        <v>44044</v>
      </c>
      <c r="B208" s="10"/>
      <c r="C208" s="9">
        <f t="shared" si="20"/>
        <v>200</v>
      </c>
      <c r="D208" s="8">
        <f t="shared" si="18"/>
        <v>751.5502722169947</v>
      </c>
      <c r="E208" s="8">
        <f t="shared" si="21"/>
        <v>366.75998827116678</v>
      </c>
      <c r="F208" s="8">
        <f t="shared" si="19"/>
        <v>384.79028394582792</v>
      </c>
      <c r="G208" s="8">
        <f t="shared" si="22"/>
        <v>87637.606901134204</v>
      </c>
    </row>
    <row r="209" spans="1:9">
      <c r="A209" s="22">
        <f t="shared" si="23"/>
        <v>44075</v>
      </c>
      <c r="B209" s="10"/>
      <c r="C209" s="9">
        <f t="shared" si="20"/>
        <v>201</v>
      </c>
      <c r="D209" s="8">
        <f t="shared" si="18"/>
        <v>751.5502722169947</v>
      </c>
      <c r="E209" s="8">
        <f t="shared" si="21"/>
        <v>365.1566954213925</v>
      </c>
      <c r="F209" s="8">
        <f t="shared" si="19"/>
        <v>386.3935767956022</v>
      </c>
      <c r="G209" s="8">
        <f t="shared" si="22"/>
        <v>87251.213324338605</v>
      </c>
    </row>
    <row r="210" spans="1:9">
      <c r="A210" s="22">
        <f t="shared" si="23"/>
        <v>44105</v>
      </c>
      <c r="B210" s="10"/>
      <c r="C210" s="9">
        <f t="shared" si="20"/>
        <v>202</v>
      </c>
      <c r="D210" s="8">
        <f t="shared" si="18"/>
        <v>751.5502722169947</v>
      </c>
      <c r="E210" s="8">
        <f t="shared" si="21"/>
        <v>363.54672218474417</v>
      </c>
      <c r="F210" s="8">
        <f t="shared" si="19"/>
        <v>388.00355003225053</v>
      </c>
      <c r="G210" s="8">
        <f t="shared" si="22"/>
        <v>86863.20977430635</v>
      </c>
    </row>
    <row r="211" spans="1:9">
      <c r="A211" s="22">
        <f t="shared" si="23"/>
        <v>44136</v>
      </c>
      <c r="B211" s="10"/>
      <c r="C211" s="9">
        <f t="shared" si="20"/>
        <v>203</v>
      </c>
      <c r="D211" s="8">
        <f t="shared" si="18"/>
        <v>751.5502722169947</v>
      </c>
      <c r="E211" s="8">
        <f t="shared" si="21"/>
        <v>361.9300407262765</v>
      </c>
      <c r="F211" s="8">
        <f t="shared" si="19"/>
        <v>389.6202314907182</v>
      </c>
      <c r="G211" s="8">
        <f t="shared" si="22"/>
        <v>86473.589542815636</v>
      </c>
    </row>
    <row r="212" spans="1:9">
      <c r="A212" s="22">
        <f t="shared" si="23"/>
        <v>44166</v>
      </c>
      <c r="B212" s="10"/>
      <c r="C212" s="9">
        <f t="shared" si="20"/>
        <v>204</v>
      </c>
      <c r="D212" s="8">
        <f t="shared" si="18"/>
        <v>751.5502722169947</v>
      </c>
      <c r="E212" s="8">
        <f t="shared" si="21"/>
        <v>360.30662309506516</v>
      </c>
      <c r="F212" s="8">
        <f t="shared" si="19"/>
        <v>391.24364912192954</v>
      </c>
      <c r="G212" s="8">
        <f t="shared" si="22"/>
        <v>86082.34589369371</v>
      </c>
    </row>
    <row r="213" spans="1:9">
      <c r="A213" s="22">
        <f t="shared" si="23"/>
        <v>44197</v>
      </c>
      <c r="B213" s="4">
        <v>18</v>
      </c>
      <c r="C213" s="7">
        <f t="shared" si="20"/>
        <v>205</v>
      </c>
      <c r="D213" s="6">
        <f t="shared" si="18"/>
        <v>751.5502722169947</v>
      </c>
      <c r="E213" s="6">
        <f t="shared" si="21"/>
        <v>358.67644122372377</v>
      </c>
      <c r="F213" s="6">
        <f t="shared" si="19"/>
        <v>392.87383099327093</v>
      </c>
      <c r="G213" s="6">
        <f t="shared" si="22"/>
        <v>85689.472062700443</v>
      </c>
      <c r="I213" s="6">
        <f>SUM(E213:E224)</f>
        <v>4194.5622694000094</v>
      </c>
    </row>
    <row r="214" spans="1:9">
      <c r="A214" s="22">
        <f t="shared" si="23"/>
        <v>44228</v>
      </c>
      <c r="C214" s="7">
        <f t="shared" si="20"/>
        <v>206</v>
      </c>
      <c r="D214" s="6">
        <f t="shared" si="18"/>
        <v>751.5502722169947</v>
      </c>
      <c r="E214" s="6">
        <f t="shared" si="21"/>
        <v>357.03946692791851</v>
      </c>
      <c r="F214" s="6">
        <f t="shared" si="19"/>
        <v>394.51080528907619</v>
      </c>
      <c r="G214" s="6">
        <f t="shared" si="22"/>
        <v>85294.961257411371</v>
      </c>
    </row>
    <row r="215" spans="1:9">
      <c r="A215" s="22">
        <f t="shared" si="23"/>
        <v>44256</v>
      </c>
      <c r="C215" s="7">
        <f t="shared" si="20"/>
        <v>207</v>
      </c>
      <c r="D215" s="6">
        <f t="shared" si="18"/>
        <v>751.5502722169947</v>
      </c>
      <c r="E215" s="6">
        <f t="shared" si="21"/>
        <v>355.39567190588076</v>
      </c>
      <c r="F215" s="6">
        <f t="shared" si="19"/>
        <v>396.15460031111394</v>
      </c>
      <c r="G215" s="6">
        <f t="shared" si="22"/>
        <v>84898.806657100256</v>
      </c>
    </row>
    <row r="216" spans="1:9">
      <c r="A216" s="22">
        <f t="shared" si="23"/>
        <v>44287</v>
      </c>
      <c r="C216" s="7">
        <f t="shared" si="20"/>
        <v>208</v>
      </c>
      <c r="D216" s="6">
        <f t="shared" si="18"/>
        <v>751.5502722169947</v>
      </c>
      <c r="E216" s="6">
        <f t="shared" si="21"/>
        <v>353.74502773791778</v>
      </c>
      <c r="F216" s="6">
        <f t="shared" si="19"/>
        <v>397.80524447907692</v>
      </c>
      <c r="G216" s="6">
        <f t="shared" si="22"/>
        <v>84501.001412621175</v>
      </c>
    </row>
    <row r="217" spans="1:9">
      <c r="A217" s="22">
        <f t="shared" si="23"/>
        <v>44317</v>
      </c>
      <c r="C217" s="7">
        <f t="shared" si="20"/>
        <v>209</v>
      </c>
      <c r="D217" s="6">
        <f t="shared" si="18"/>
        <v>751.5502722169947</v>
      </c>
      <c r="E217" s="6">
        <f t="shared" si="21"/>
        <v>352.08750588592153</v>
      </c>
      <c r="F217" s="6">
        <f t="shared" si="19"/>
        <v>399.46276633107317</v>
      </c>
      <c r="G217" s="6">
        <f t="shared" si="22"/>
        <v>84101.538646290108</v>
      </c>
    </row>
    <row r="218" spans="1:9">
      <c r="A218" s="22">
        <f t="shared" si="23"/>
        <v>44348</v>
      </c>
      <c r="C218" s="7">
        <f t="shared" si="20"/>
        <v>210</v>
      </c>
      <c r="D218" s="6">
        <f t="shared" si="18"/>
        <v>751.5502722169947</v>
      </c>
      <c r="E218" s="6">
        <f t="shared" si="21"/>
        <v>350.42307769287549</v>
      </c>
      <c r="F218" s="6">
        <f t="shared" si="19"/>
        <v>401.1271945241192</v>
      </c>
      <c r="G218" s="6">
        <f t="shared" si="22"/>
        <v>83700.411451765991</v>
      </c>
    </row>
    <row r="219" spans="1:9">
      <c r="A219" s="22">
        <f t="shared" si="23"/>
        <v>44378</v>
      </c>
      <c r="C219" s="7">
        <f t="shared" si="20"/>
        <v>211</v>
      </c>
      <c r="D219" s="6">
        <f t="shared" si="18"/>
        <v>751.5502722169947</v>
      </c>
      <c r="E219" s="6">
        <f t="shared" si="21"/>
        <v>348.75171438235833</v>
      </c>
      <c r="F219" s="6">
        <f t="shared" si="19"/>
        <v>402.79855783463637</v>
      </c>
      <c r="G219" s="6">
        <f t="shared" si="22"/>
        <v>83297.612893931349</v>
      </c>
    </row>
    <row r="220" spans="1:9">
      <c r="A220" s="22">
        <f t="shared" si="23"/>
        <v>44409</v>
      </c>
      <c r="C220" s="7">
        <f t="shared" si="20"/>
        <v>212</v>
      </c>
      <c r="D220" s="6">
        <f t="shared" si="18"/>
        <v>751.5502722169947</v>
      </c>
      <c r="E220" s="6">
        <f t="shared" si="21"/>
        <v>347.07338705804727</v>
      </c>
      <c r="F220" s="6">
        <f t="shared" si="19"/>
        <v>404.47688515894743</v>
      </c>
      <c r="G220" s="6">
        <f t="shared" si="22"/>
        <v>82893.136008772402</v>
      </c>
    </row>
    <row r="221" spans="1:9">
      <c r="A221" s="22">
        <f t="shared" si="23"/>
        <v>44440</v>
      </c>
      <c r="C221" s="7">
        <f t="shared" si="20"/>
        <v>213</v>
      </c>
      <c r="D221" s="6">
        <f t="shared" si="18"/>
        <v>751.5502722169947</v>
      </c>
      <c r="E221" s="6">
        <f t="shared" si="21"/>
        <v>345.38806670321833</v>
      </c>
      <c r="F221" s="6">
        <f t="shared" si="19"/>
        <v>406.16220551377637</v>
      </c>
      <c r="G221" s="6">
        <f t="shared" si="22"/>
        <v>82486.973803258632</v>
      </c>
    </row>
    <row r="222" spans="1:9">
      <c r="A222" s="22">
        <f t="shared" si="23"/>
        <v>44470</v>
      </c>
      <c r="C222" s="7">
        <f t="shared" si="20"/>
        <v>214</v>
      </c>
      <c r="D222" s="6">
        <f t="shared" si="18"/>
        <v>751.5502722169947</v>
      </c>
      <c r="E222" s="6">
        <f t="shared" si="21"/>
        <v>343.69572418024433</v>
      </c>
      <c r="F222" s="6">
        <f t="shared" si="19"/>
        <v>407.85454803675037</v>
      </c>
      <c r="G222" s="6">
        <f t="shared" si="22"/>
        <v>82079.119255221885</v>
      </c>
    </row>
    <row r="223" spans="1:9">
      <c r="A223" s="22">
        <f t="shared" si="23"/>
        <v>44501</v>
      </c>
      <c r="C223" s="7">
        <f t="shared" si="20"/>
        <v>215</v>
      </c>
      <c r="D223" s="6">
        <f t="shared" si="18"/>
        <v>751.5502722169947</v>
      </c>
      <c r="E223" s="6">
        <f t="shared" si="21"/>
        <v>341.99633023009119</v>
      </c>
      <c r="F223" s="6">
        <f t="shared" si="19"/>
        <v>409.55394198690351</v>
      </c>
      <c r="G223" s="6">
        <f t="shared" si="22"/>
        <v>81669.565313234983</v>
      </c>
    </row>
    <row r="224" spans="1:9">
      <c r="A224" s="22">
        <f t="shared" si="23"/>
        <v>44531</v>
      </c>
      <c r="C224" s="7">
        <f t="shared" si="20"/>
        <v>216</v>
      </c>
      <c r="D224" s="6">
        <f t="shared" si="18"/>
        <v>751.5502722169947</v>
      </c>
      <c r="E224" s="6">
        <f t="shared" si="21"/>
        <v>340.28985547181247</v>
      </c>
      <c r="F224" s="6">
        <f t="shared" si="19"/>
        <v>411.26041674518223</v>
      </c>
      <c r="G224" s="6">
        <f t="shared" si="22"/>
        <v>81258.304896489804</v>
      </c>
    </row>
    <row r="225" spans="1:9">
      <c r="A225" s="22">
        <f t="shared" si="23"/>
        <v>44562</v>
      </c>
      <c r="B225" s="10">
        <v>19</v>
      </c>
      <c r="C225" s="9">
        <f t="shared" si="20"/>
        <v>217</v>
      </c>
      <c r="D225" s="8">
        <f t="shared" si="18"/>
        <v>751.5502722169947</v>
      </c>
      <c r="E225" s="8">
        <f t="shared" si="21"/>
        <v>338.57627040204085</v>
      </c>
      <c r="F225" s="8">
        <f t="shared" si="19"/>
        <v>412.97400181495385</v>
      </c>
      <c r="G225" s="8">
        <f t="shared" si="22"/>
        <v>80845.330894674844</v>
      </c>
      <c r="I225" s="6">
        <f>SUM(E225:E236)</f>
        <v>3947.7551765237677</v>
      </c>
    </row>
    <row r="226" spans="1:9">
      <c r="A226" s="22">
        <f t="shared" si="23"/>
        <v>44593</v>
      </c>
      <c r="B226" s="10"/>
      <c r="C226" s="9">
        <f t="shared" si="20"/>
        <v>218</v>
      </c>
      <c r="D226" s="8">
        <f t="shared" si="18"/>
        <v>751.5502722169947</v>
      </c>
      <c r="E226" s="8">
        <f t="shared" si="21"/>
        <v>336.8555453944785</v>
      </c>
      <c r="F226" s="8">
        <f t="shared" si="19"/>
        <v>414.6947268225162</v>
      </c>
      <c r="G226" s="8">
        <f t="shared" si="22"/>
        <v>80430.636167852324</v>
      </c>
    </row>
    <row r="227" spans="1:9">
      <c r="A227" s="22">
        <f t="shared" si="23"/>
        <v>44621</v>
      </c>
      <c r="B227" s="10"/>
      <c r="C227" s="9">
        <f t="shared" si="20"/>
        <v>219</v>
      </c>
      <c r="D227" s="8">
        <f t="shared" si="18"/>
        <v>751.5502722169947</v>
      </c>
      <c r="E227" s="8">
        <f t="shared" si="21"/>
        <v>335.12765069938467</v>
      </c>
      <c r="F227" s="8">
        <f t="shared" si="19"/>
        <v>416.42262151761003</v>
      </c>
      <c r="G227" s="8">
        <f t="shared" si="22"/>
        <v>80014.213546334708</v>
      </c>
    </row>
    <row r="228" spans="1:9">
      <c r="A228" s="22">
        <f t="shared" si="23"/>
        <v>44652</v>
      </c>
      <c r="B228" s="10"/>
      <c r="C228" s="9">
        <f t="shared" si="20"/>
        <v>220</v>
      </c>
      <c r="D228" s="8">
        <f t="shared" si="18"/>
        <v>751.5502722169947</v>
      </c>
      <c r="E228" s="8">
        <f t="shared" si="21"/>
        <v>333.39255644306132</v>
      </c>
      <c r="F228" s="8">
        <f t="shared" si="19"/>
        <v>418.15771577393338</v>
      </c>
      <c r="G228" s="8">
        <f t="shared" si="22"/>
        <v>79596.05583056077</v>
      </c>
    </row>
    <row r="229" spans="1:9">
      <c r="A229" s="22">
        <f t="shared" si="23"/>
        <v>44682</v>
      </c>
      <c r="B229" s="10"/>
      <c r="C229" s="9">
        <f t="shared" si="20"/>
        <v>221</v>
      </c>
      <c r="D229" s="8">
        <f t="shared" si="18"/>
        <v>751.5502722169947</v>
      </c>
      <c r="E229" s="8">
        <f t="shared" si="21"/>
        <v>331.65023262733655</v>
      </c>
      <c r="F229" s="8">
        <f t="shared" si="19"/>
        <v>419.90003958965815</v>
      </c>
      <c r="G229" s="8">
        <f t="shared" si="22"/>
        <v>79176.155790971112</v>
      </c>
    </row>
    <row r="230" spans="1:9">
      <c r="A230" s="22">
        <f t="shared" si="23"/>
        <v>44713</v>
      </c>
      <c r="B230" s="10"/>
      <c r="C230" s="9">
        <f t="shared" si="20"/>
        <v>222</v>
      </c>
      <c r="D230" s="8">
        <f t="shared" si="18"/>
        <v>751.5502722169947</v>
      </c>
      <c r="E230" s="8">
        <f t="shared" si="21"/>
        <v>329.90064912904631</v>
      </c>
      <c r="F230" s="8">
        <f t="shared" si="19"/>
        <v>421.64962308794838</v>
      </c>
      <c r="G230" s="8">
        <f t="shared" si="22"/>
        <v>78754.50616788317</v>
      </c>
    </row>
    <row r="231" spans="1:9">
      <c r="A231" s="22">
        <f t="shared" si="23"/>
        <v>44743</v>
      </c>
      <c r="B231" s="10"/>
      <c r="C231" s="9">
        <f t="shared" si="20"/>
        <v>223</v>
      </c>
      <c r="D231" s="8">
        <f t="shared" si="18"/>
        <v>751.5502722169947</v>
      </c>
      <c r="E231" s="8">
        <f t="shared" si="21"/>
        <v>328.14377569951324</v>
      </c>
      <c r="F231" s="8">
        <f t="shared" si="19"/>
        <v>423.40649651748146</v>
      </c>
      <c r="G231" s="8">
        <f t="shared" si="22"/>
        <v>78331.099671365693</v>
      </c>
    </row>
    <row r="232" spans="1:9">
      <c r="A232" s="22">
        <f t="shared" si="23"/>
        <v>44774</v>
      </c>
      <c r="B232" s="10"/>
      <c r="C232" s="9">
        <f t="shared" si="20"/>
        <v>224</v>
      </c>
      <c r="D232" s="8">
        <f t="shared" si="18"/>
        <v>751.5502722169947</v>
      </c>
      <c r="E232" s="8">
        <f t="shared" si="21"/>
        <v>326.37958196402377</v>
      </c>
      <c r="F232" s="8">
        <f t="shared" si="19"/>
        <v>425.17069025297093</v>
      </c>
      <c r="G232" s="8">
        <f t="shared" si="22"/>
        <v>77905.928981112724</v>
      </c>
    </row>
    <row r="233" spans="1:9">
      <c r="A233" s="22">
        <f t="shared" si="23"/>
        <v>44805</v>
      </c>
      <c r="B233" s="10"/>
      <c r="C233" s="9">
        <f t="shared" si="20"/>
        <v>225</v>
      </c>
      <c r="D233" s="8">
        <f t="shared" si="18"/>
        <v>751.5502722169947</v>
      </c>
      <c r="E233" s="8">
        <f t="shared" si="21"/>
        <v>324.60803742130304</v>
      </c>
      <c r="F233" s="8">
        <f t="shared" si="19"/>
        <v>426.94223479569166</v>
      </c>
      <c r="G233" s="8">
        <f t="shared" si="22"/>
        <v>77478.986746317038</v>
      </c>
    </row>
    <row r="234" spans="1:9">
      <c r="A234" s="22">
        <f t="shared" si="23"/>
        <v>44835</v>
      </c>
      <c r="B234" s="10"/>
      <c r="C234" s="9">
        <f t="shared" si="20"/>
        <v>226</v>
      </c>
      <c r="D234" s="8">
        <f t="shared" si="18"/>
        <v>751.5502722169947</v>
      </c>
      <c r="E234" s="8">
        <f t="shared" si="21"/>
        <v>322.82911144298765</v>
      </c>
      <c r="F234" s="8">
        <f t="shared" si="19"/>
        <v>428.72116077400705</v>
      </c>
      <c r="G234" s="8">
        <f t="shared" si="22"/>
        <v>77050.265585543035</v>
      </c>
    </row>
    <row r="235" spans="1:9">
      <c r="A235" s="22">
        <f t="shared" si="23"/>
        <v>44866</v>
      </c>
      <c r="B235" s="10"/>
      <c r="C235" s="9">
        <f t="shared" si="20"/>
        <v>227</v>
      </c>
      <c r="D235" s="8">
        <f t="shared" si="18"/>
        <v>751.5502722169947</v>
      </c>
      <c r="E235" s="8">
        <f t="shared" si="21"/>
        <v>321.04277327309597</v>
      </c>
      <c r="F235" s="8">
        <f t="shared" si="19"/>
        <v>430.50749894389872</v>
      </c>
      <c r="G235" s="8">
        <f t="shared" si="22"/>
        <v>76619.758086599133</v>
      </c>
    </row>
    <row r="236" spans="1:9">
      <c r="A236" s="22">
        <f t="shared" si="23"/>
        <v>44896</v>
      </c>
      <c r="B236" s="10"/>
      <c r="C236" s="9">
        <f t="shared" si="20"/>
        <v>228</v>
      </c>
      <c r="D236" s="8">
        <f t="shared" si="18"/>
        <v>751.5502722169947</v>
      </c>
      <c r="E236" s="8">
        <f t="shared" si="21"/>
        <v>319.2489920274964</v>
      </c>
      <c r="F236" s="8">
        <f t="shared" si="19"/>
        <v>432.3012801894983</v>
      </c>
      <c r="G236" s="8">
        <f t="shared" si="22"/>
        <v>76187.456806409638</v>
      </c>
    </row>
    <row r="237" spans="1:9">
      <c r="A237" s="22">
        <f t="shared" si="23"/>
        <v>44927</v>
      </c>
      <c r="B237" s="4">
        <v>20</v>
      </c>
      <c r="C237" s="7">
        <f t="shared" si="20"/>
        <v>229</v>
      </c>
      <c r="D237" s="6">
        <f t="shared" si="18"/>
        <v>751.5502722169947</v>
      </c>
      <c r="E237" s="6">
        <f t="shared" si="21"/>
        <v>317.44773669337354</v>
      </c>
      <c r="F237" s="6">
        <f t="shared" si="19"/>
        <v>434.10253552362116</v>
      </c>
      <c r="G237" s="6">
        <f t="shared" si="22"/>
        <v>75753.354270886019</v>
      </c>
      <c r="I237" s="6">
        <f>SUM(E237:E248)</f>
        <v>3688.3209643653054</v>
      </c>
    </row>
    <row r="238" spans="1:9">
      <c r="A238" s="22">
        <f t="shared" si="23"/>
        <v>44958</v>
      </c>
      <c r="C238" s="7">
        <f t="shared" si="20"/>
        <v>230</v>
      </c>
      <c r="D238" s="6">
        <f t="shared" si="18"/>
        <v>751.5502722169947</v>
      </c>
      <c r="E238" s="6">
        <f t="shared" si="21"/>
        <v>315.63897612869175</v>
      </c>
      <c r="F238" s="6">
        <f t="shared" si="19"/>
        <v>435.91129608830295</v>
      </c>
      <c r="G238" s="6">
        <f t="shared" si="22"/>
        <v>75317.442974797712</v>
      </c>
    </row>
    <row r="239" spans="1:9">
      <c r="A239" s="22">
        <f t="shared" si="23"/>
        <v>44986</v>
      </c>
      <c r="C239" s="7">
        <f t="shared" si="20"/>
        <v>231</v>
      </c>
      <c r="D239" s="6">
        <f t="shared" si="18"/>
        <v>751.5502722169947</v>
      </c>
      <c r="E239" s="6">
        <f t="shared" si="21"/>
        <v>313.82267906165714</v>
      </c>
      <c r="F239" s="6">
        <f t="shared" si="19"/>
        <v>437.72759315533756</v>
      </c>
      <c r="G239" s="6">
        <f t="shared" si="22"/>
        <v>74879.715381642382</v>
      </c>
    </row>
    <row r="240" spans="1:9">
      <c r="A240" s="22">
        <f t="shared" si="23"/>
        <v>45017</v>
      </c>
      <c r="C240" s="7">
        <f t="shared" si="20"/>
        <v>232</v>
      </c>
      <c r="D240" s="6">
        <f t="shared" si="18"/>
        <v>751.5502722169947</v>
      </c>
      <c r="E240" s="6">
        <f t="shared" si="21"/>
        <v>311.99881409017661</v>
      </c>
      <c r="F240" s="6">
        <f t="shared" si="19"/>
        <v>439.55145812681809</v>
      </c>
      <c r="G240" s="6">
        <f t="shared" si="22"/>
        <v>74440.16392351556</v>
      </c>
    </row>
    <row r="241" spans="1:14">
      <c r="A241" s="22">
        <f t="shared" si="23"/>
        <v>45047</v>
      </c>
      <c r="C241" s="7">
        <f t="shared" si="20"/>
        <v>233</v>
      </c>
      <c r="D241" s="6">
        <f t="shared" si="18"/>
        <v>751.5502722169947</v>
      </c>
      <c r="E241" s="6">
        <f t="shared" si="21"/>
        <v>310.16734968131487</v>
      </c>
      <c r="F241" s="6">
        <f t="shared" si="19"/>
        <v>441.38292253567982</v>
      </c>
      <c r="G241" s="6">
        <f t="shared" si="22"/>
        <v>73998.781000979885</v>
      </c>
    </row>
    <row r="242" spans="1:14">
      <c r="A242" s="22">
        <f t="shared" si="23"/>
        <v>45078</v>
      </c>
      <c r="C242" s="7">
        <f t="shared" si="20"/>
        <v>234</v>
      </c>
      <c r="D242" s="6">
        <f t="shared" si="18"/>
        <v>751.5502722169947</v>
      </c>
      <c r="E242" s="6">
        <f t="shared" si="21"/>
        <v>308.32825417074952</v>
      </c>
      <c r="F242" s="6">
        <f t="shared" si="19"/>
        <v>443.22201804624518</v>
      </c>
      <c r="G242" s="6">
        <f t="shared" si="22"/>
        <v>73555.558982933639</v>
      </c>
    </row>
    <row r="243" spans="1:14">
      <c r="A243" s="22">
        <f t="shared" si="23"/>
        <v>45108</v>
      </c>
      <c r="C243" s="7">
        <f t="shared" si="20"/>
        <v>235</v>
      </c>
      <c r="D243" s="6">
        <f t="shared" si="18"/>
        <v>751.5502722169947</v>
      </c>
      <c r="E243" s="6">
        <f t="shared" si="21"/>
        <v>306.48149576222352</v>
      </c>
      <c r="F243" s="6">
        <f t="shared" si="19"/>
        <v>445.06877645477118</v>
      </c>
      <c r="G243" s="6">
        <f t="shared" si="22"/>
        <v>73110.490206478862</v>
      </c>
    </row>
    <row r="244" spans="1:14">
      <c r="A244" s="22">
        <f t="shared" si="23"/>
        <v>45139</v>
      </c>
      <c r="C244" s="7">
        <f t="shared" si="20"/>
        <v>236</v>
      </c>
      <c r="D244" s="6">
        <f t="shared" si="18"/>
        <v>751.5502722169947</v>
      </c>
      <c r="E244" s="6">
        <f t="shared" si="21"/>
        <v>304.62704252699524</v>
      </c>
      <c r="F244" s="6">
        <f t="shared" si="19"/>
        <v>446.92322968999946</v>
      </c>
      <c r="G244" s="6">
        <f t="shared" si="22"/>
        <v>72663.566976788861</v>
      </c>
    </row>
    <row r="245" spans="1:14">
      <c r="A245" s="22">
        <f t="shared" si="23"/>
        <v>45170</v>
      </c>
      <c r="C245" s="7">
        <f t="shared" si="20"/>
        <v>237</v>
      </c>
      <c r="D245" s="6">
        <f t="shared" si="18"/>
        <v>751.5502722169947</v>
      </c>
      <c r="E245" s="6">
        <f t="shared" si="21"/>
        <v>302.76486240328694</v>
      </c>
      <c r="F245" s="6">
        <f t="shared" si="19"/>
        <v>448.78540981370776</v>
      </c>
      <c r="G245" s="6">
        <f t="shared" si="22"/>
        <v>72214.781566975158</v>
      </c>
    </row>
    <row r="246" spans="1:14">
      <c r="A246" s="22">
        <f t="shared" si="23"/>
        <v>45200</v>
      </c>
      <c r="C246" s="7">
        <f t="shared" si="20"/>
        <v>238</v>
      </c>
      <c r="D246" s="6">
        <f t="shared" si="18"/>
        <v>751.5502722169947</v>
      </c>
      <c r="E246" s="6">
        <f t="shared" si="21"/>
        <v>300.89492319572986</v>
      </c>
      <c r="F246" s="6">
        <f t="shared" si="19"/>
        <v>450.65534902126484</v>
      </c>
      <c r="G246" s="6">
        <f t="shared" si="22"/>
        <v>71764.12621795389</v>
      </c>
    </row>
    <row r="247" spans="1:14">
      <c r="A247" s="22">
        <f t="shared" si="23"/>
        <v>45231</v>
      </c>
      <c r="C247" s="7">
        <f t="shared" si="20"/>
        <v>239</v>
      </c>
      <c r="D247" s="6">
        <f t="shared" si="18"/>
        <v>751.5502722169947</v>
      </c>
      <c r="E247" s="6">
        <f t="shared" si="21"/>
        <v>299.01719257480789</v>
      </c>
      <c r="F247" s="6">
        <f t="shared" si="19"/>
        <v>452.53307964218681</v>
      </c>
      <c r="G247" s="6">
        <f t="shared" si="22"/>
        <v>71311.593138311699</v>
      </c>
    </row>
    <row r="248" spans="1:14">
      <c r="A248" s="22">
        <f t="shared" si="23"/>
        <v>45261</v>
      </c>
      <c r="C248" s="7">
        <f t="shared" si="20"/>
        <v>240</v>
      </c>
      <c r="D248" s="6">
        <f t="shared" si="18"/>
        <v>751.5502722169947</v>
      </c>
      <c r="E248" s="6">
        <f t="shared" si="21"/>
        <v>297.13163807629877</v>
      </c>
      <c r="F248" s="6">
        <f t="shared" si="19"/>
        <v>454.41863414069593</v>
      </c>
      <c r="G248" s="6">
        <f t="shared" si="22"/>
        <v>70857.174504171009</v>
      </c>
    </row>
    <row r="249" spans="1:14">
      <c r="A249" s="22">
        <f t="shared" si="23"/>
        <v>45292</v>
      </c>
      <c r="B249" s="10">
        <v>21</v>
      </c>
      <c r="C249" s="9">
        <f t="shared" si="20"/>
        <v>241</v>
      </c>
      <c r="D249" s="8">
        <f t="shared" si="18"/>
        <v>751.5502722169947</v>
      </c>
      <c r="E249" s="8">
        <f t="shared" si="21"/>
        <v>295.23822710071255</v>
      </c>
      <c r="F249" s="8">
        <f t="shared" si="19"/>
        <v>456.31204511628215</v>
      </c>
      <c r="G249" s="8">
        <f t="shared" si="22"/>
        <v>70400.862459054726</v>
      </c>
      <c r="I249" s="6">
        <f>SUM(E249:E260)</f>
        <v>3415.6136055373636</v>
      </c>
      <c r="J249" s="6"/>
      <c r="K249" s="6"/>
      <c r="L249" s="6"/>
      <c r="M249" s="5"/>
      <c r="N249" s="5"/>
    </row>
    <row r="250" spans="1:14">
      <c r="A250" s="22">
        <f t="shared" si="23"/>
        <v>45323</v>
      </c>
      <c r="B250" s="10"/>
      <c r="C250" s="9">
        <f t="shared" si="20"/>
        <v>242</v>
      </c>
      <c r="D250" s="8">
        <f t="shared" si="18"/>
        <v>751.5502722169947</v>
      </c>
      <c r="E250" s="8">
        <f t="shared" si="21"/>
        <v>293.33692691272807</v>
      </c>
      <c r="F250" s="8">
        <f t="shared" si="19"/>
        <v>458.21334530426662</v>
      </c>
      <c r="G250" s="8">
        <f t="shared" si="22"/>
        <v>69942.649113750464</v>
      </c>
    </row>
    <row r="251" spans="1:14">
      <c r="A251" s="22">
        <f t="shared" si="23"/>
        <v>45352</v>
      </c>
      <c r="B251" s="10"/>
      <c r="C251" s="9">
        <f t="shared" si="20"/>
        <v>243</v>
      </c>
      <c r="D251" s="8">
        <f t="shared" si="18"/>
        <v>751.5502722169947</v>
      </c>
      <c r="E251" s="8">
        <f t="shared" si="21"/>
        <v>291.42770464062693</v>
      </c>
      <c r="F251" s="8">
        <f t="shared" si="19"/>
        <v>460.12256757636777</v>
      </c>
      <c r="G251" s="8">
        <f t="shared" si="22"/>
        <v>69482.526546174093</v>
      </c>
    </row>
    <row r="252" spans="1:14">
      <c r="A252" s="22">
        <f t="shared" si="23"/>
        <v>45383</v>
      </c>
      <c r="B252" s="10"/>
      <c r="C252" s="9">
        <f t="shared" si="20"/>
        <v>244</v>
      </c>
      <c r="D252" s="8">
        <f t="shared" si="18"/>
        <v>751.5502722169947</v>
      </c>
      <c r="E252" s="8">
        <f t="shared" si="21"/>
        <v>289.51052727572539</v>
      </c>
      <c r="F252" s="8">
        <f t="shared" si="19"/>
        <v>462.0397449412693</v>
      </c>
      <c r="G252" s="8">
        <f t="shared" si="22"/>
        <v>69020.486801232822</v>
      </c>
    </row>
    <row r="253" spans="1:14">
      <c r="A253" s="22">
        <f t="shared" si="23"/>
        <v>45413</v>
      </c>
      <c r="B253" s="10"/>
      <c r="C253" s="9">
        <f t="shared" si="20"/>
        <v>245</v>
      </c>
      <c r="D253" s="8">
        <f t="shared" si="18"/>
        <v>751.5502722169947</v>
      </c>
      <c r="E253" s="8">
        <f t="shared" si="21"/>
        <v>287.58536167180347</v>
      </c>
      <c r="F253" s="8">
        <f t="shared" si="19"/>
        <v>463.96491054519123</v>
      </c>
      <c r="G253" s="8">
        <f t="shared" si="22"/>
        <v>68556.521890687625</v>
      </c>
    </row>
    <row r="254" spans="1:14">
      <c r="A254" s="22">
        <f t="shared" si="23"/>
        <v>45444</v>
      </c>
      <c r="B254" s="10"/>
      <c r="C254" s="9">
        <f t="shared" si="20"/>
        <v>246</v>
      </c>
      <c r="D254" s="8">
        <f t="shared" si="18"/>
        <v>751.5502722169947</v>
      </c>
      <c r="E254" s="8">
        <f t="shared" si="21"/>
        <v>285.65217454453176</v>
      </c>
      <c r="F254" s="8">
        <f t="shared" si="19"/>
        <v>465.89809767246294</v>
      </c>
      <c r="G254" s="8">
        <f t="shared" si="22"/>
        <v>68090.623793015169</v>
      </c>
      <c r="L254" s="12"/>
      <c r="M254" s="12"/>
      <c r="N254" s="12"/>
    </row>
    <row r="255" spans="1:14">
      <c r="A255" s="22">
        <f t="shared" si="23"/>
        <v>45474</v>
      </c>
      <c r="B255" s="10"/>
      <c r="C255" s="9">
        <f t="shared" si="20"/>
        <v>247</v>
      </c>
      <c r="D255" s="8">
        <f t="shared" si="18"/>
        <v>751.5502722169947</v>
      </c>
      <c r="E255" s="8">
        <f t="shared" si="21"/>
        <v>283.71093247089658</v>
      </c>
      <c r="F255" s="8">
        <f t="shared" si="19"/>
        <v>467.83933974609812</v>
      </c>
      <c r="G255" s="8">
        <f t="shared" si="22"/>
        <v>67622.784453269065</v>
      </c>
      <c r="L255" s="12"/>
      <c r="M255" s="12"/>
      <c r="N255" s="12"/>
    </row>
    <row r="256" spans="1:14">
      <c r="A256" s="22">
        <f t="shared" si="23"/>
        <v>45505</v>
      </c>
      <c r="B256" s="10"/>
      <c r="C256" s="9">
        <f t="shared" si="20"/>
        <v>248</v>
      </c>
      <c r="D256" s="8">
        <f t="shared" si="18"/>
        <v>751.5502722169947</v>
      </c>
      <c r="E256" s="8">
        <f t="shared" si="21"/>
        <v>281.7616018886211</v>
      </c>
      <c r="F256" s="8">
        <f t="shared" si="19"/>
        <v>469.7886703283736</v>
      </c>
      <c r="G256" s="8">
        <f t="shared" si="22"/>
        <v>67152.995782940692</v>
      </c>
    </row>
    <row r="257" spans="1:13">
      <c r="A257" s="22">
        <f t="shared" si="23"/>
        <v>45536</v>
      </c>
      <c r="B257" s="10"/>
      <c r="C257" s="9">
        <f t="shared" si="20"/>
        <v>249</v>
      </c>
      <c r="D257" s="8">
        <f t="shared" si="18"/>
        <v>751.5502722169947</v>
      </c>
      <c r="E257" s="8">
        <f t="shared" si="21"/>
        <v>279.80414909558624</v>
      </c>
      <c r="F257" s="8">
        <f t="shared" si="19"/>
        <v>471.74612312140846</v>
      </c>
      <c r="G257" s="8">
        <f t="shared" si="22"/>
        <v>66681.249659819281</v>
      </c>
    </row>
    <row r="258" spans="1:13">
      <c r="A258" s="22">
        <f t="shared" si="23"/>
        <v>45566</v>
      </c>
      <c r="B258" s="10"/>
      <c r="C258" s="9">
        <f t="shared" si="20"/>
        <v>250</v>
      </c>
      <c r="D258" s="8">
        <f t="shared" si="18"/>
        <v>751.5502722169947</v>
      </c>
      <c r="E258" s="8">
        <f t="shared" si="21"/>
        <v>277.83854024924705</v>
      </c>
      <c r="F258" s="8">
        <f t="shared" si="19"/>
        <v>473.71173196774765</v>
      </c>
      <c r="G258" s="8">
        <f t="shared" si="22"/>
        <v>66207.537927851532</v>
      </c>
    </row>
    <row r="259" spans="1:13">
      <c r="A259" s="22">
        <f t="shared" si="23"/>
        <v>45597</v>
      </c>
      <c r="B259" s="10"/>
      <c r="C259" s="9">
        <f t="shared" si="20"/>
        <v>251</v>
      </c>
      <c r="D259" s="8">
        <f t="shared" si="18"/>
        <v>751.5502722169947</v>
      </c>
      <c r="E259" s="8">
        <f t="shared" si="21"/>
        <v>275.86474136604807</v>
      </c>
      <c r="F259" s="8">
        <f t="shared" si="19"/>
        <v>475.68553085094663</v>
      </c>
      <c r="G259" s="8">
        <f t="shared" si="22"/>
        <v>65731.852397000592</v>
      </c>
      <c r="L259" s="11"/>
      <c r="M259" s="11"/>
    </row>
    <row r="260" spans="1:13">
      <c r="A260" s="22">
        <f t="shared" si="23"/>
        <v>45627</v>
      </c>
      <c r="B260" s="10"/>
      <c r="C260" s="9">
        <f t="shared" si="20"/>
        <v>252</v>
      </c>
      <c r="D260" s="8">
        <f t="shared" si="18"/>
        <v>751.5502722169947</v>
      </c>
      <c r="E260" s="8">
        <f t="shared" si="21"/>
        <v>273.88271832083581</v>
      </c>
      <c r="F260" s="8">
        <f t="shared" si="19"/>
        <v>477.66755389615889</v>
      </c>
      <c r="G260" s="8">
        <f t="shared" si="22"/>
        <v>65254.184843104435</v>
      </c>
    </row>
    <row r="261" spans="1:13">
      <c r="A261" s="22">
        <f t="shared" si="23"/>
        <v>45658</v>
      </c>
      <c r="B261" s="4">
        <v>22</v>
      </c>
      <c r="C261" s="7">
        <f t="shared" si="20"/>
        <v>253</v>
      </c>
      <c r="D261" s="6">
        <f t="shared" si="18"/>
        <v>751.5502722169947</v>
      </c>
      <c r="E261" s="6">
        <f t="shared" si="21"/>
        <v>271.89243684626848</v>
      </c>
      <c r="F261" s="6">
        <f t="shared" si="19"/>
        <v>479.65783537072622</v>
      </c>
      <c r="G261" s="6">
        <f t="shared" si="22"/>
        <v>64774.527007733712</v>
      </c>
      <c r="I261" s="6">
        <f>SUM(E261:E272)</f>
        <v>3128.9540206654679</v>
      </c>
    </row>
    <row r="262" spans="1:13">
      <c r="A262" s="22">
        <f t="shared" si="23"/>
        <v>45689</v>
      </c>
      <c r="C262" s="7">
        <f t="shared" si="20"/>
        <v>254</v>
      </c>
      <c r="D262" s="6">
        <f t="shared" si="18"/>
        <v>751.5502722169947</v>
      </c>
      <c r="E262" s="6">
        <f t="shared" si="21"/>
        <v>269.89386253222381</v>
      </c>
      <c r="F262" s="6">
        <f t="shared" si="19"/>
        <v>481.65640968477089</v>
      </c>
      <c r="G262" s="6">
        <f t="shared" si="22"/>
        <v>64292.870598048939</v>
      </c>
    </row>
    <row r="263" spans="1:13">
      <c r="A263" s="22">
        <f t="shared" si="23"/>
        <v>45717</v>
      </c>
      <c r="C263" s="7">
        <f t="shared" si="20"/>
        <v>255</v>
      </c>
      <c r="D263" s="6">
        <f t="shared" si="18"/>
        <v>751.5502722169947</v>
      </c>
      <c r="E263" s="6">
        <f t="shared" si="21"/>
        <v>267.88696082520391</v>
      </c>
      <c r="F263" s="6">
        <f t="shared" si="19"/>
        <v>483.66331139179078</v>
      </c>
      <c r="G263" s="6">
        <f t="shared" si="22"/>
        <v>63809.207286657147</v>
      </c>
    </row>
    <row r="264" spans="1:13">
      <c r="A264" s="22">
        <f t="shared" si="23"/>
        <v>45748</v>
      </c>
      <c r="C264" s="7">
        <f t="shared" si="20"/>
        <v>256</v>
      </c>
      <c r="D264" s="6">
        <f t="shared" si="18"/>
        <v>751.5502722169947</v>
      </c>
      <c r="E264" s="6">
        <f t="shared" si="21"/>
        <v>265.87169702773809</v>
      </c>
      <c r="F264" s="6">
        <f t="shared" si="19"/>
        <v>485.67857518925661</v>
      </c>
      <c r="G264" s="6">
        <f t="shared" si="22"/>
        <v>63323.528711467894</v>
      </c>
    </row>
    <row r="265" spans="1:13">
      <c r="A265" s="22">
        <f t="shared" si="23"/>
        <v>45778</v>
      </c>
      <c r="C265" s="7">
        <f t="shared" si="20"/>
        <v>257</v>
      </c>
      <c r="D265" s="6">
        <f t="shared" ref="D265:D328" si="24">$D$6</f>
        <v>751.5502722169947</v>
      </c>
      <c r="E265" s="6">
        <f t="shared" si="21"/>
        <v>263.84803629778293</v>
      </c>
      <c r="F265" s="6">
        <f t="shared" ref="F265:F328" si="25">D265-E265</f>
        <v>487.70223591921177</v>
      </c>
      <c r="G265" s="6">
        <f t="shared" si="22"/>
        <v>62835.826475548682</v>
      </c>
    </row>
    <row r="266" spans="1:13">
      <c r="A266" s="22">
        <f t="shared" si="23"/>
        <v>45809</v>
      </c>
      <c r="C266" s="7">
        <f t="shared" ref="C266:C329" si="26">C265+1</f>
        <v>258</v>
      </c>
      <c r="D266" s="6">
        <f t="shared" si="24"/>
        <v>751.5502722169947</v>
      </c>
      <c r="E266" s="6">
        <f t="shared" ref="E266:E329" si="27">G265*$D$4/12</f>
        <v>261.81594364811951</v>
      </c>
      <c r="F266" s="6">
        <f t="shared" si="25"/>
        <v>489.73432856887518</v>
      </c>
      <c r="G266" s="6">
        <f t="shared" ref="G266:G329" si="28">G265-F266</f>
        <v>62346.092146979805</v>
      </c>
    </row>
    <row r="267" spans="1:13">
      <c r="A267" s="22">
        <f t="shared" ref="A267:A330" si="29">EDATE(A266,1)</f>
        <v>45839</v>
      </c>
      <c r="C267" s="7">
        <f t="shared" si="26"/>
        <v>259</v>
      </c>
      <c r="D267" s="6">
        <f t="shared" si="24"/>
        <v>751.5502722169947</v>
      </c>
      <c r="E267" s="6">
        <f t="shared" si="27"/>
        <v>259.77538394574918</v>
      </c>
      <c r="F267" s="6">
        <f t="shared" si="25"/>
        <v>491.77488827124552</v>
      </c>
      <c r="G267" s="6">
        <f t="shared" si="28"/>
        <v>61854.317258708557</v>
      </c>
    </row>
    <row r="268" spans="1:13">
      <c r="A268" s="22">
        <f t="shared" si="29"/>
        <v>45870</v>
      </c>
      <c r="C268" s="7">
        <f t="shared" si="26"/>
        <v>260</v>
      </c>
      <c r="D268" s="6">
        <f t="shared" si="24"/>
        <v>751.5502722169947</v>
      </c>
      <c r="E268" s="6">
        <f t="shared" si="27"/>
        <v>257.72632191128565</v>
      </c>
      <c r="F268" s="6">
        <f t="shared" si="25"/>
        <v>493.82395030570905</v>
      </c>
      <c r="G268" s="6">
        <f t="shared" si="28"/>
        <v>61360.493308402845</v>
      </c>
    </row>
    <row r="269" spans="1:13">
      <c r="A269" s="22">
        <f t="shared" si="29"/>
        <v>45901</v>
      </c>
      <c r="C269" s="7">
        <f t="shared" si="26"/>
        <v>261</v>
      </c>
      <c r="D269" s="6">
        <f t="shared" si="24"/>
        <v>751.5502722169947</v>
      </c>
      <c r="E269" s="6">
        <f t="shared" si="27"/>
        <v>255.66872211834519</v>
      </c>
      <c r="F269" s="6">
        <f t="shared" si="25"/>
        <v>495.88155009864954</v>
      </c>
      <c r="G269" s="6">
        <f t="shared" si="28"/>
        <v>60864.611758304192</v>
      </c>
    </row>
    <row r="270" spans="1:13">
      <c r="A270" s="22">
        <f t="shared" si="29"/>
        <v>45931</v>
      </c>
      <c r="C270" s="7">
        <f t="shared" si="26"/>
        <v>262</v>
      </c>
      <c r="D270" s="6">
        <f t="shared" si="24"/>
        <v>751.5502722169947</v>
      </c>
      <c r="E270" s="6">
        <f t="shared" si="27"/>
        <v>253.60254899293417</v>
      </c>
      <c r="F270" s="6">
        <f t="shared" si="25"/>
        <v>497.9477232240605</v>
      </c>
      <c r="G270" s="6">
        <f t="shared" si="28"/>
        <v>60366.664035080132</v>
      </c>
    </row>
    <row r="271" spans="1:13">
      <c r="A271" s="22">
        <f t="shared" si="29"/>
        <v>45962</v>
      </c>
      <c r="C271" s="7">
        <f t="shared" si="26"/>
        <v>263</v>
      </c>
      <c r="D271" s="6">
        <f t="shared" si="24"/>
        <v>751.5502722169947</v>
      </c>
      <c r="E271" s="6">
        <f t="shared" si="27"/>
        <v>251.5277668128339</v>
      </c>
      <c r="F271" s="6">
        <f t="shared" si="25"/>
        <v>500.02250540416082</v>
      </c>
      <c r="G271" s="6">
        <f t="shared" si="28"/>
        <v>59866.641529675973</v>
      </c>
    </row>
    <row r="272" spans="1:13">
      <c r="A272" s="22">
        <f t="shared" si="29"/>
        <v>45992</v>
      </c>
      <c r="C272" s="7">
        <f t="shared" si="26"/>
        <v>264</v>
      </c>
      <c r="D272" s="6">
        <f t="shared" si="24"/>
        <v>751.5502722169947</v>
      </c>
      <c r="E272" s="6">
        <f t="shared" si="27"/>
        <v>249.44433970698324</v>
      </c>
      <c r="F272" s="6">
        <f t="shared" si="25"/>
        <v>502.10593251001148</v>
      </c>
      <c r="G272" s="6">
        <f t="shared" si="28"/>
        <v>59364.535597165959</v>
      </c>
    </row>
    <row r="273" spans="1:9">
      <c r="A273" s="22">
        <f t="shared" si="29"/>
        <v>46023</v>
      </c>
      <c r="B273" s="10">
        <v>23</v>
      </c>
      <c r="C273" s="9">
        <f t="shared" si="26"/>
        <v>265</v>
      </c>
      <c r="D273" s="8">
        <f t="shared" si="24"/>
        <v>751.5502722169947</v>
      </c>
      <c r="E273" s="8">
        <f t="shared" si="27"/>
        <v>247.35223165485817</v>
      </c>
      <c r="F273" s="8">
        <f t="shared" si="25"/>
        <v>504.1980405621365</v>
      </c>
      <c r="G273" s="8">
        <f t="shared" si="28"/>
        <v>58860.337556603823</v>
      </c>
      <c r="I273" s="6">
        <f>SUM(E273:E284)</f>
        <v>2827.6283873855368</v>
      </c>
    </row>
    <row r="274" spans="1:9">
      <c r="A274" s="22">
        <f t="shared" si="29"/>
        <v>46054</v>
      </c>
      <c r="B274" s="10"/>
      <c r="C274" s="9">
        <f t="shared" si="26"/>
        <v>266</v>
      </c>
      <c r="D274" s="8">
        <f t="shared" si="24"/>
        <v>751.5502722169947</v>
      </c>
      <c r="E274" s="8">
        <f t="shared" si="27"/>
        <v>245.25140648584929</v>
      </c>
      <c r="F274" s="8">
        <f t="shared" si="25"/>
        <v>506.29886573114538</v>
      </c>
      <c r="G274" s="8">
        <f t="shared" si="28"/>
        <v>58354.03869087268</v>
      </c>
    </row>
    <row r="275" spans="1:9">
      <c r="A275" s="22">
        <f t="shared" si="29"/>
        <v>46082</v>
      </c>
      <c r="B275" s="10"/>
      <c r="C275" s="9">
        <f t="shared" si="26"/>
        <v>267</v>
      </c>
      <c r="D275" s="8">
        <f t="shared" si="24"/>
        <v>751.5502722169947</v>
      </c>
      <c r="E275" s="8">
        <f t="shared" si="27"/>
        <v>243.14182787863618</v>
      </c>
      <c r="F275" s="8">
        <f t="shared" si="25"/>
        <v>508.40844433835855</v>
      </c>
      <c r="G275" s="8">
        <f t="shared" si="28"/>
        <v>57845.630246534318</v>
      </c>
    </row>
    <row r="276" spans="1:9">
      <c r="A276" s="22">
        <f t="shared" si="29"/>
        <v>46113</v>
      </c>
      <c r="B276" s="10"/>
      <c r="C276" s="9">
        <f t="shared" si="26"/>
        <v>268</v>
      </c>
      <c r="D276" s="8">
        <f t="shared" si="24"/>
        <v>751.5502722169947</v>
      </c>
      <c r="E276" s="8">
        <f t="shared" si="27"/>
        <v>241.02345936055966</v>
      </c>
      <c r="F276" s="8">
        <f t="shared" si="25"/>
        <v>510.52681285643507</v>
      </c>
      <c r="G276" s="8">
        <f t="shared" si="28"/>
        <v>57335.103433677883</v>
      </c>
    </row>
    <row r="277" spans="1:9">
      <c r="A277" s="22">
        <f t="shared" si="29"/>
        <v>46143</v>
      </c>
      <c r="B277" s="10"/>
      <c r="C277" s="9">
        <f t="shared" si="26"/>
        <v>269</v>
      </c>
      <c r="D277" s="8">
        <f t="shared" si="24"/>
        <v>751.5502722169947</v>
      </c>
      <c r="E277" s="8">
        <f t="shared" si="27"/>
        <v>238.89626430699118</v>
      </c>
      <c r="F277" s="8">
        <f t="shared" si="25"/>
        <v>512.65400791000354</v>
      </c>
      <c r="G277" s="8">
        <f t="shared" si="28"/>
        <v>56822.449425767882</v>
      </c>
    </row>
    <row r="278" spans="1:9">
      <c r="A278" s="22">
        <f t="shared" si="29"/>
        <v>46174</v>
      </c>
      <c r="B278" s="10"/>
      <c r="C278" s="9">
        <f t="shared" si="26"/>
        <v>270</v>
      </c>
      <c r="D278" s="8">
        <f t="shared" si="24"/>
        <v>751.5502722169947</v>
      </c>
      <c r="E278" s="8">
        <f t="shared" si="27"/>
        <v>236.76020594069951</v>
      </c>
      <c r="F278" s="8">
        <f t="shared" si="25"/>
        <v>514.79006627629519</v>
      </c>
      <c r="G278" s="8">
        <f t="shared" si="28"/>
        <v>56307.659359491583</v>
      </c>
    </row>
    <row r="279" spans="1:9">
      <c r="A279" s="22">
        <f t="shared" si="29"/>
        <v>46204</v>
      </c>
      <c r="B279" s="10"/>
      <c r="C279" s="9">
        <f t="shared" si="26"/>
        <v>271</v>
      </c>
      <c r="D279" s="8">
        <f t="shared" si="24"/>
        <v>751.5502722169947</v>
      </c>
      <c r="E279" s="8">
        <f t="shared" si="27"/>
        <v>234.61524733121496</v>
      </c>
      <c r="F279" s="8">
        <f t="shared" si="25"/>
        <v>516.93502488577974</v>
      </c>
      <c r="G279" s="8">
        <f t="shared" si="28"/>
        <v>55790.724334605802</v>
      </c>
    </row>
    <row r="280" spans="1:9">
      <c r="A280" s="22">
        <f t="shared" si="29"/>
        <v>46235</v>
      </c>
      <c r="B280" s="10"/>
      <c r="C280" s="9">
        <f t="shared" si="26"/>
        <v>272</v>
      </c>
      <c r="D280" s="8">
        <f t="shared" si="24"/>
        <v>751.5502722169947</v>
      </c>
      <c r="E280" s="8">
        <f t="shared" si="27"/>
        <v>232.46135139419084</v>
      </c>
      <c r="F280" s="8">
        <f t="shared" si="25"/>
        <v>519.08892082280386</v>
      </c>
      <c r="G280" s="8">
        <f t="shared" si="28"/>
        <v>55271.635413782999</v>
      </c>
    </row>
    <row r="281" spans="1:9">
      <c r="A281" s="22">
        <f t="shared" si="29"/>
        <v>46266</v>
      </c>
      <c r="B281" s="10"/>
      <c r="C281" s="9">
        <f t="shared" si="26"/>
        <v>273</v>
      </c>
      <c r="D281" s="8">
        <f t="shared" si="24"/>
        <v>751.5502722169947</v>
      </c>
      <c r="E281" s="8">
        <f t="shared" si="27"/>
        <v>230.29848089076253</v>
      </c>
      <c r="F281" s="8">
        <f t="shared" si="25"/>
        <v>521.25179132623214</v>
      </c>
      <c r="G281" s="8">
        <f t="shared" si="28"/>
        <v>54750.383622456764</v>
      </c>
    </row>
    <row r="282" spans="1:9">
      <c r="A282" s="22">
        <f t="shared" si="29"/>
        <v>46296</v>
      </c>
      <c r="B282" s="10"/>
      <c r="C282" s="9">
        <f t="shared" si="26"/>
        <v>274</v>
      </c>
      <c r="D282" s="8">
        <f t="shared" si="24"/>
        <v>751.5502722169947</v>
      </c>
      <c r="E282" s="8">
        <f t="shared" si="27"/>
        <v>228.1265984269032</v>
      </c>
      <c r="F282" s="8">
        <f t="shared" si="25"/>
        <v>523.42367379009147</v>
      </c>
      <c r="G282" s="8">
        <f t="shared" si="28"/>
        <v>54226.95994866667</v>
      </c>
    </row>
    <row r="283" spans="1:9">
      <c r="A283" s="22">
        <f t="shared" si="29"/>
        <v>46327</v>
      </c>
      <c r="B283" s="10"/>
      <c r="C283" s="9">
        <f t="shared" si="26"/>
        <v>275</v>
      </c>
      <c r="D283" s="8">
        <f t="shared" si="24"/>
        <v>751.5502722169947</v>
      </c>
      <c r="E283" s="8">
        <f t="shared" si="27"/>
        <v>225.9456664527778</v>
      </c>
      <c r="F283" s="8">
        <f t="shared" si="25"/>
        <v>525.6046057642169</v>
      </c>
      <c r="G283" s="8">
        <f t="shared" si="28"/>
        <v>53701.355342902454</v>
      </c>
    </row>
    <row r="284" spans="1:9">
      <c r="A284" s="22">
        <f t="shared" si="29"/>
        <v>46357</v>
      </c>
      <c r="B284" s="10"/>
      <c r="C284" s="9">
        <f t="shared" si="26"/>
        <v>276</v>
      </c>
      <c r="D284" s="8">
        <f t="shared" si="24"/>
        <v>751.5502722169947</v>
      </c>
      <c r="E284" s="8">
        <f t="shared" si="27"/>
        <v>223.75564726209359</v>
      </c>
      <c r="F284" s="8">
        <f t="shared" si="25"/>
        <v>527.79462495490111</v>
      </c>
      <c r="G284" s="8">
        <f t="shared" si="28"/>
        <v>53173.560717947556</v>
      </c>
    </row>
    <row r="285" spans="1:9">
      <c r="A285" s="22">
        <f t="shared" si="29"/>
        <v>46388</v>
      </c>
      <c r="B285" s="4">
        <v>24</v>
      </c>
      <c r="C285" s="7">
        <f t="shared" si="26"/>
        <v>277</v>
      </c>
      <c r="D285" s="6">
        <f t="shared" si="24"/>
        <v>751.5502722169947</v>
      </c>
      <c r="E285" s="6">
        <f t="shared" si="27"/>
        <v>221.55650299144816</v>
      </c>
      <c r="F285" s="6">
        <f t="shared" si="25"/>
        <v>529.99376922554654</v>
      </c>
      <c r="G285" s="6">
        <f t="shared" si="28"/>
        <v>52643.566948722008</v>
      </c>
      <c r="I285" s="6">
        <f>SUM(E285:E296)</f>
        <v>2510.8863628265894</v>
      </c>
    </row>
    <row r="286" spans="1:9">
      <c r="A286" s="22">
        <f t="shared" si="29"/>
        <v>46419</v>
      </c>
      <c r="C286" s="7">
        <f t="shared" si="26"/>
        <v>278</v>
      </c>
      <c r="D286" s="6">
        <f t="shared" si="24"/>
        <v>751.5502722169947</v>
      </c>
      <c r="E286" s="6">
        <f t="shared" si="27"/>
        <v>219.34819561967504</v>
      </c>
      <c r="F286" s="6">
        <f t="shared" si="25"/>
        <v>532.20207659731966</v>
      </c>
      <c r="G286" s="6">
        <f t="shared" si="28"/>
        <v>52111.364872124686</v>
      </c>
    </row>
    <row r="287" spans="1:9">
      <c r="A287" s="22">
        <f t="shared" si="29"/>
        <v>46447</v>
      </c>
      <c r="C287" s="7">
        <f t="shared" si="26"/>
        <v>279</v>
      </c>
      <c r="D287" s="6">
        <f t="shared" si="24"/>
        <v>751.5502722169947</v>
      </c>
      <c r="E287" s="6">
        <f t="shared" si="27"/>
        <v>217.13068696718619</v>
      </c>
      <c r="F287" s="6">
        <f t="shared" si="25"/>
        <v>534.41958524980851</v>
      </c>
      <c r="G287" s="6">
        <f t="shared" si="28"/>
        <v>51576.945286874878</v>
      </c>
    </row>
    <row r="288" spans="1:9">
      <c r="A288" s="22">
        <f t="shared" si="29"/>
        <v>46478</v>
      </c>
      <c r="C288" s="7">
        <f t="shared" si="26"/>
        <v>280</v>
      </c>
      <c r="D288" s="6">
        <f t="shared" si="24"/>
        <v>751.5502722169947</v>
      </c>
      <c r="E288" s="6">
        <f t="shared" si="27"/>
        <v>214.90393869531201</v>
      </c>
      <c r="F288" s="6">
        <f t="shared" si="25"/>
        <v>536.64633352168266</v>
      </c>
      <c r="G288" s="6">
        <f t="shared" si="28"/>
        <v>51040.298953353195</v>
      </c>
    </row>
    <row r="289" spans="1:9">
      <c r="A289" s="22">
        <f t="shared" si="29"/>
        <v>46508</v>
      </c>
      <c r="C289" s="7">
        <f t="shared" si="26"/>
        <v>281</v>
      </c>
      <c r="D289" s="6">
        <f t="shared" si="24"/>
        <v>751.5502722169947</v>
      </c>
      <c r="E289" s="6">
        <f t="shared" si="27"/>
        <v>212.66791230563831</v>
      </c>
      <c r="F289" s="6">
        <f t="shared" si="25"/>
        <v>538.88235991135639</v>
      </c>
      <c r="G289" s="6">
        <f t="shared" si="28"/>
        <v>50501.416593441842</v>
      </c>
    </row>
    <row r="290" spans="1:9">
      <c r="A290" s="22">
        <f t="shared" si="29"/>
        <v>46539</v>
      </c>
      <c r="C290" s="7">
        <f t="shared" si="26"/>
        <v>282</v>
      </c>
      <c r="D290" s="6">
        <f t="shared" si="24"/>
        <v>751.5502722169947</v>
      </c>
      <c r="E290" s="6">
        <f t="shared" si="27"/>
        <v>210.42256913934102</v>
      </c>
      <c r="F290" s="6">
        <f t="shared" si="25"/>
        <v>541.12770307765368</v>
      </c>
      <c r="G290" s="6">
        <f t="shared" si="28"/>
        <v>49960.288890364187</v>
      </c>
    </row>
    <row r="291" spans="1:9">
      <c r="A291" s="22">
        <f t="shared" si="29"/>
        <v>46569</v>
      </c>
      <c r="C291" s="7">
        <f t="shared" si="26"/>
        <v>283</v>
      </c>
      <c r="D291" s="6">
        <f t="shared" si="24"/>
        <v>751.5502722169947</v>
      </c>
      <c r="E291" s="6">
        <f t="shared" si="27"/>
        <v>208.16787037651747</v>
      </c>
      <c r="F291" s="6">
        <f t="shared" si="25"/>
        <v>543.3824018404772</v>
      </c>
      <c r="G291" s="6">
        <f t="shared" si="28"/>
        <v>49416.906488523709</v>
      </c>
    </row>
    <row r="292" spans="1:9">
      <c r="A292" s="22">
        <f t="shared" si="29"/>
        <v>46600</v>
      </c>
      <c r="C292" s="7">
        <f t="shared" si="26"/>
        <v>284</v>
      </c>
      <c r="D292" s="6">
        <f t="shared" si="24"/>
        <v>751.5502722169947</v>
      </c>
      <c r="E292" s="6">
        <f t="shared" si="27"/>
        <v>205.90377703551545</v>
      </c>
      <c r="F292" s="6">
        <f t="shared" si="25"/>
        <v>545.64649518147928</v>
      </c>
      <c r="G292" s="6">
        <f t="shared" si="28"/>
        <v>48871.259993342232</v>
      </c>
    </row>
    <row r="293" spans="1:9">
      <c r="A293" s="22">
        <f t="shared" si="29"/>
        <v>46631</v>
      </c>
      <c r="C293" s="7">
        <f t="shared" si="26"/>
        <v>285</v>
      </c>
      <c r="D293" s="6">
        <f t="shared" si="24"/>
        <v>751.5502722169947</v>
      </c>
      <c r="E293" s="6">
        <f t="shared" si="27"/>
        <v>203.63024997225932</v>
      </c>
      <c r="F293" s="6">
        <f t="shared" si="25"/>
        <v>547.92002224473538</v>
      </c>
      <c r="G293" s="6">
        <f t="shared" si="28"/>
        <v>48323.339971097499</v>
      </c>
    </row>
    <row r="294" spans="1:9">
      <c r="A294" s="22">
        <f t="shared" si="29"/>
        <v>46661</v>
      </c>
      <c r="C294" s="7">
        <f t="shared" si="26"/>
        <v>286</v>
      </c>
      <c r="D294" s="6">
        <f t="shared" si="24"/>
        <v>751.5502722169947</v>
      </c>
      <c r="E294" s="6">
        <f t="shared" si="27"/>
        <v>201.34724987957293</v>
      </c>
      <c r="F294" s="6">
        <f t="shared" si="25"/>
        <v>550.20302233742177</v>
      </c>
      <c r="G294" s="6">
        <f t="shared" si="28"/>
        <v>47773.136948760075</v>
      </c>
    </row>
    <row r="295" spans="1:9">
      <c r="A295" s="22">
        <f t="shared" si="29"/>
        <v>46692</v>
      </c>
      <c r="C295" s="7">
        <f t="shared" si="26"/>
        <v>287</v>
      </c>
      <c r="D295" s="6">
        <f t="shared" si="24"/>
        <v>751.5502722169947</v>
      </c>
      <c r="E295" s="6">
        <f t="shared" si="27"/>
        <v>199.05473728650031</v>
      </c>
      <c r="F295" s="6">
        <f t="shared" si="25"/>
        <v>552.49553493049439</v>
      </c>
      <c r="G295" s="6">
        <f t="shared" si="28"/>
        <v>47220.64141382958</v>
      </c>
    </row>
    <row r="296" spans="1:9">
      <c r="A296" s="22">
        <f t="shared" si="29"/>
        <v>46722</v>
      </c>
      <c r="C296" s="7">
        <f t="shared" si="26"/>
        <v>288</v>
      </c>
      <c r="D296" s="6">
        <f t="shared" si="24"/>
        <v>751.5502722169947</v>
      </c>
      <c r="E296" s="6">
        <f t="shared" si="27"/>
        <v>196.75267255762324</v>
      </c>
      <c r="F296" s="6">
        <f t="shared" si="25"/>
        <v>554.79759965937149</v>
      </c>
      <c r="G296" s="6">
        <f t="shared" si="28"/>
        <v>46665.843814170206</v>
      </c>
    </row>
    <row r="297" spans="1:9">
      <c r="A297" s="22">
        <f t="shared" si="29"/>
        <v>46753</v>
      </c>
      <c r="B297" s="10">
        <v>25</v>
      </c>
      <c r="C297" s="9">
        <f t="shared" si="26"/>
        <v>289</v>
      </c>
      <c r="D297" s="8">
        <f t="shared" si="24"/>
        <v>751.5502722169947</v>
      </c>
      <c r="E297" s="8">
        <f t="shared" si="27"/>
        <v>194.44101589237587</v>
      </c>
      <c r="F297" s="8">
        <f t="shared" si="25"/>
        <v>557.10925632461885</v>
      </c>
      <c r="G297" s="8">
        <f t="shared" si="28"/>
        <v>46108.734557845586</v>
      </c>
      <c r="I297" s="6">
        <f>SUM(E297:E308)</f>
        <v>2177.9392151523034</v>
      </c>
    </row>
    <row r="298" spans="1:9">
      <c r="A298" s="22">
        <f t="shared" si="29"/>
        <v>46784</v>
      </c>
      <c r="B298" s="10"/>
      <c r="C298" s="9">
        <f t="shared" si="26"/>
        <v>290</v>
      </c>
      <c r="D298" s="8">
        <f t="shared" si="24"/>
        <v>751.5502722169947</v>
      </c>
      <c r="E298" s="8">
        <f t="shared" si="27"/>
        <v>192.11972732435663</v>
      </c>
      <c r="F298" s="8">
        <f t="shared" si="25"/>
        <v>559.43054489263807</v>
      </c>
      <c r="G298" s="8">
        <f t="shared" si="28"/>
        <v>45549.304012952947</v>
      </c>
    </row>
    <row r="299" spans="1:9">
      <c r="A299" s="22">
        <f t="shared" si="29"/>
        <v>46813</v>
      </c>
      <c r="B299" s="10"/>
      <c r="C299" s="9">
        <f t="shared" si="26"/>
        <v>291</v>
      </c>
      <c r="D299" s="8">
        <f t="shared" si="24"/>
        <v>751.5502722169947</v>
      </c>
      <c r="E299" s="8">
        <f t="shared" si="27"/>
        <v>189.78876672063731</v>
      </c>
      <c r="F299" s="8">
        <f t="shared" si="25"/>
        <v>561.76150549635736</v>
      </c>
      <c r="G299" s="8">
        <f t="shared" si="28"/>
        <v>44987.542507456586</v>
      </c>
    </row>
    <row r="300" spans="1:9">
      <c r="A300" s="22">
        <f t="shared" si="29"/>
        <v>46844</v>
      </c>
      <c r="B300" s="10"/>
      <c r="C300" s="9">
        <f t="shared" si="26"/>
        <v>292</v>
      </c>
      <c r="D300" s="8">
        <f t="shared" si="24"/>
        <v>751.5502722169947</v>
      </c>
      <c r="E300" s="8">
        <f t="shared" si="27"/>
        <v>187.44809378106913</v>
      </c>
      <c r="F300" s="8">
        <f t="shared" si="25"/>
        <v>564.10217843592557</v>
      </c>
      <c r="G300" s="8">
        <f t="shared" si="28"/>
        <v>44423.440329020661</v>
      </c>
    </row>
    <row r="301" spans="1:9">
      <c r="A301" s="22">
        <f t="shared" si="29"/>
        <v>46874</v>
      </c>
      <c r="B301" s="10"/>
      <c r="C301" s="9">
        <f t="shared" si="26"/>
        <v>293</v>
      </c>
      <c r="D301" s="8">
        <f t="shared" si="24"/>
        <v>751.5502722169947</v>
      </c>
      <c r="E301" s="8">
        <f t="shared" si="27"/>
        <v>185.09766803758609</v>
      </c>
      <c r="F301" s="8">
        <f t="shared" si="25"/>
        <v>566.45260417940858</v>
      </c>
      <c r="G301" s="8">
        <f t="shared" si="28"/>
        <v>43856.987724841252</v>
      </c>
    </row>
    <row r="302" spans="1:9">
      <c r="A302" s="22">
        <f t="shared" si="29"/>
        <v>46905</v>
      </c>
      <c r="B302" s="10"/>
      <c r="C302" s="9">
        <f t="shared" si="26"/>
        <v>294</v>
      </c>
      <c r="D302" s="8">
        <f t="shared" si="24"/>
        <v>751.5502722169947</v>
      </c>
      <c r="E302" s="8">
        <f t="shared" si="27"/>
        <v>182.73744885350524</v>
      </c>
      <c r="F302" s="8">
        <f t="shared" si="25"/>
        <v>568.81282336348943</v>
      </c>
      <c r="G302" s="8">
        <f t="shared" si="28"/>
        <v>43288.17490147776</v>
      </c>
    </row>
    <row r="303" spans="1:9">
      <c r="A303" s="22">
        <f t="shared" si="29"/>
        <v>46935</v>
      </c>
      <c r="B303" s="10"/>
      <c r="C303" s="9">
        <f t="shared" si="26"/>
        <v>295</v>
      </c>
      <c r="D303" s="8">
        <f t="shared" si="24"/>
        <v>751.5502722169947</v>
      </c>
      <c r="E303" s="8">
        <f t="shared" si="27"/>
        <v>180.36739542282399</v>
      </c>
      <c r="F303" s="8">
        <f t="shared" si="25"/>
        <v>571.18287679417074</v>
      </c>
      <c r="G303" s="8">
        <f t="shared" si="28"/>
        <v>42716.99202468359</v>
      </c>
    </row>
    <row r="304" spans="1:9">
      <c r="A304" s="22">
        <f t="shared" si="29"/>
        <v>46966</v>
      </c>
      <c r="B304" s="10"/>
      <c r="C304" s="9">
        <f t="shared" si="26"/>
        <v>296</v>
      </c>
      <c r="D304" s="8">
        <f t="shared" si="24"/>
        <v>751.5502722169947</v>
      </c>
      <c r="E304" s="8">
        <f t="shared" si="27"/>
        <v>177.98746676951498</v>
      </c>
      <c r="F304" s="8">
        <f t="shared" si="25"/>
        <v>573.56280544747972</v>
      </c>
      <c r="G304" s="8">
        <f t="shared" si="28"/>
        <v>42143.42921923611</v>
      </c>
    </row>
    <row r="305" spans="1:9">
      <c r="A305" s="22">
        <f t="shared" si="29"/>
        <v>46997</v>
      </c>
      <c r="B305" s="10"/>
      <c r="C305" s="9">
        <f t="shared" si="26"/>
        <v>297</v>
      </c>
      <c r="D305" s="8">
        <f t="shared" si="24"/>
        <v>751.5502722169947</v>
      </c>
      <c r="E305" s="8">
        <f t="shared" si="27"/>
        <v>175.59762174681714</v>
      </c>
      <c r="F305" s="8">
        <f t="shared" si="25"/>
        <v>575.95265047017756</v>
      </c>
      <c r="G305" s="8">
        <f t="shared" si="28"/>
        <v>41567.476568765931</v>
      </c>
    </row>
    <row r="306" spans="1:9">
      <c r="A306" s="22">
        <f t="shared" si="29"/>
        <v>47027</v>
      </c>
      <c r="B306" s="10"/>
      <c r="C306" s="9">
        <f t="shared" si="26"/>
        <v>298</v>
      </c>
      <c r="D306" s="8">
        <f t="shared" si="24"/>
        <v>751.5502722169947</v>
      </c>
      <c r="E306" s="8">
        <f t="shared" si="27"/>
        <v>173.19781903652472</v>
      </c>
      <c r="F306" s="8">
        <f t="shared" si="25"/>
        <v>578.35245318046998</v>
      </c>
      <c r="G306" s="8">
        <f t="shared" si="28"/>
        <v>40989.124115585459</v>
      </c>
    </row>
    <row r="307" spans="1:9">
      <c r="A307" s="22">
        <f t="shared" si="29"/>
        <v>47058</v>
      </c>
      <c r="B307" s="10"/>
      <c r="C307" s="9">
        <f t="shared" si="26"/>
        <v>299</v>
      </c>
      <c r="D307" s="8">
        <f t="shared" si="24"/>
        <v>751.5502722169947</v>
      </c>
      <c r="E307" s="8">
        <f t="shared" si="27"/>
        <v>170.78801714827276</v>
      </c>
      <c r="F307" s="8">
        <f t="shared" si="25"/>
        <v>580.76225506872197</v>
      </c>
      <c r="G307" s="8">
        <f t="shared" si="28"/>
        <v>40408.361860516736</v>
      </c>
    </row>
    <row r="308" spans="1:9">
      <c r="A308" s="22">
        <f t="shared" si="29"/>
        <v>47088</v>
      </c>
      <c r="B308" s="10"/>
      <c r="C308" s="9">
        <f t="shared" si="26"/>
        <v>300</v>
      </c>
      <c r="D308" s="8">
        <f t="shared" si="24"/>
        <v>751.5502722169947</v>
      </c>
      <c r="E308" s="8">
        <f t="shared" si="27"/>
        <v>168.36817441881973</v>
      </c>
      <c r="F308" s="8">
        <f t="shared" si="25"/>
        <v>583.18209779817494</v>
      </c>
      <c r="G308" s="8">
        <f t="shared" si="28"/>
        <v>39825.179762718559</v>
      </c>
    </row>
    <row r="309" spans="1:9">
      <c r="A309" s="22">
        <f t="shared" si="29"/>
        <v>47119</v>
      </c>
      <c r="B309" s="4">
        <v>26</v>
      </c>
      <c r="C309" s="7">
        <f t="shared" si="26"/>
        <v>301</v>
      </c>
      <c r="D309" s="6">
        <f t="shared" si="24"/>
        <v>751.5502722169947</v>
      </c>
      <c r="E309" s="6">
        <f t="shared" si="27"/>
        <v>165.93824901132734</v>
      </c>
      <c r="F309" s="6">
        <f t="shared" si="25"/>
        <v>585.61202320566736</v>
      </c>
      <c r="G309" s="6">
        <f t="shared" si="28"/>
        <v>39239.567739512888</v>
      </c>
      <c r="I309" s="6">
        <f>SUM(E309:E320)</f>
        <v>1827.9578595086914</v>
      </c>
    </row>
    <row r="310" spans="1:9">
      <c r="A310" s="22">
        <f t="shared" si="29"/>
        <v>47150</v>
      </c>
      <c r="C310" s="7">
        <f t="shared" si="26"/>
        <v>302</v>
      </c>
      <c r="D310" s="6">
        <f t="shared" si="24"/>
        <v>751.5502722169947</v>
      </c>
      <c r="E310" s="6">
        <f t="shared" si="27"/>
        <v>163.49819891463704</v>
      </c>
      <c r="F310" s="6">
        <f t="shared" si="25"/>
        <v>588.05207330235771</v>
      </c>
      <c r="G310" s="6">
        <f t="shared" si="28"/>
        <v>38651.515666210529</v>
      </c>
    </row>
    <row r="311" spans="1:9">
      <c r="A311" s="22">
        <f t="shared" si="29"/>
        <v>47178</v>
      </c>
      <c r="C311" s="7">
        <f t="shared" si="26"/>
        <v>303</v>
      </c>
      <c r="D311" s="6">
        <f t="shared" si="24"/>
        <v>751.5502722169947</v>
      </c>
      <c r="E311" s="6">
        <f t="shared" si="27"/>
        <v>161.04798194254388</v>
      </c>
      <c r="F311" s="6">
        <f t="shared" si="25"/>
        <v>590.50229027445084</v>
      </c>
      <c r="G311" s="6">
        <f t="shared" si="28"/>
        <v>38061.013375936076</v>
      </c>
    </row>
    <row r="312" spans="1:9">
      <c r="A312" s="22">
        <f t="shared" si="29"/>
        <v>47209</v>
      </c>
      <c r="C312" s="7">
        <f t="shared" si="26"/>
        <v>304</v>
      </c>
      <c r="D312" s="6">
        <f t="shared" si="24"/>
        <v>751.5502722169947</v>
      </c>
      <c r="E312" s="6">
        <f t="shared" si="27"/>
        <v>158.58755573306698</v>
      </c>
      <c r="F312" s="6">
        <f t="shared" si="25"/>
        <v>592.96271648392769</v>
      </c>
      <c r="G312" s="6">
        <f t="shared" si="28"/>
        <v>37468.05065945215</v>
      </c>
    </row>
    <row r="313" spans="1:9">
      <c r="A313" s="22">
        <f t="shared" si="29"/>
        <v>47239</v>
      </c>
      <c r="C313" s="7">
        <f t="shared" si="26"/>
        <v>305</v>
      </c>
      <c r="D313" s="6">
        <f t="shared" si="24"/>
        <v>751.5502722169947</v>
      </c>
      <c r="E313" s="6">
        <f t="shared" si="27"/>
        <v>156.1168777477173</v>
      </c>
      <c r="F313" s="6">
        <f t="shared" si="25"/>
        <v>595.43339446927735</v>
      </c>
      <c r="G313" s="6">
        <f t="shared" si="28"/>
        <v>36872.617264982873</v>
      </c>
    </row>
    <row r="314" spans="1:9">
      <c r="A314" s="22">
        <f t="shared" si="29"/>
        <v>47270</v>
      </c>
      <c r="C314" s="7">
        <f t="shared" si="26"/>
        <v>306</v>
      </c>
      <c r="D314" s="6">
        <f t="shared" si="24"/>
        <v>751.5502722169947</v>
      </c>
      <c r="E314" s="6">
        <f t="shared" si="27"/>
        <v>153.63590527076198</v>
      </c>
      <c r="F314" s="6">
        <f t="shared" si="25"/>
        <v>597.91436694623269</v>
      </c>
      <c r="G314" s="6">
        <f t="shared" si="28"/>
        <v>36274.702898036638</v>
      </c>
    </row>
    <row r="315" spans="1:9">
      <c r="A315" s="22">
        <f t="shared" si="29"/>
        <v>47300</v>
      </c>
      <c r="C315" s="7">
        <f t="shared" si="26"/>
        <v>307</v>
      </c>
      <c r="D315" s="6">
        <f t="shared" si="24"/>
        <v>751.5502722169947</v>
      </c>
      <c r="E315" s="6">
        <f t="shared" si="27"/>
        <v>151.144595408486</v>
      </c>
      <c r="F315" s="6">
        <f t="shared" si="25"/>
        <v>600.4056768085087</v>
      </c>
      <c r="G315" s="6">
        <f t="shared" si="28"/>
        <v>35674.297221228131</v>
      </c>
    </row>
    <row r="316" spans="1:9">
      <c r="A316" s="22">
        <f t="shared" si="29"/>
        <v>47331</v>
      </c>
      <c r="C316" s="7">
        <f t="shared" si="26"/>
        <v>308</v>
      </c>
      <c r="D316" s="6">
        <f t="shared" si="24"/>
        <v>751.5502722169947</v>
      </c>
      <c r="E316" s="6">
        <f t="shared" si="27"/>
        <v>148.64290508845056</v>
      </c>
      <c r="F316" s="6">
        <f t="shared" si="25"/>
        <v>602.90736712854414</v>
      </c>
      <c r="G316" s="6">
        <f t="shared" si="28"/>
        <v>35071.389854099587</v>
      </c>
    </row>
    <row r="317" spans="1:9">
      <c r="A317" s="22">
        <f t="shared" si="29"/>
        <v>47362</v>
      </c>
      <c r="C317" s="7">
        <f t="shared" si="26"/>
        <v>309</v>
      </c>
      <c r="D317" s="6">
        <f t="shared" si="24"/>
        <v>751.5502722169947</v>
      </c>
      <c r="E317" s="6">
        <f t="shared" si="27"/>
        <v>146.13079105874829</v>
      </c>
      <c r="F317" s="6">
        <f t="shared" si="25"/>
        <v>605.41948115824641</v>
      </c>
      <c r="G317" s="6">
        <f t="shared" si="28"/>
        <v>34465.970372941338</v>
      </c>
    </row>
    <row r="318" spans="1:9">
      <c r="A318" s="22">
        <f t="shared" si="29"/>
        <v>47392</v>
      </c>
      <c r="C318" s="7">
        <f t="shared" si="26"/>
        <v>310</v>
      </c>
      <c r="D318" s="6">
        <f t="shared" si="24"/>
        <v>751.5502722169947</v>
      </c>
      <c r="E318" s="6">
        <f t="shared" si="27"/>
        <v>143.60820988725558</v>
      </c>
      <c r="F318" s="6">
        <f t="shared" si="25"/>
        <v>607.94206232973909</v>
      </c>
      <c r="G318" s="6">
        <f t="shared" si="28"/>
        <v>33858.028310611597</v>
      </c>
    </row>
    <row r="319" spans="1:9">
      <c r="A319" s="22">
        <f t="shared" si="29"/>
        <v>47423</v>
      </c>
      <c r="C319" s="7">
        <f t="shared" si="26"/>
        <v>311</v>
      </c>
      <c r="D319" s="6">
        <f t="shared" si="24"/>
        <v>751.5502722169947</v>
      </c>
      <c r="E319" s="6">
        <f t="shared" si="27"/>
        <v>141.07511796088167</v>
      </c>
      <c r="F319" s="6">
        <f t="shared" si="25"/>
        <v>610.475154256113</v>
      </c>
      <c r="G319" s="6">
        <f t="shared" si="28"/>
        <v>33247.553156355483</v>
      </c>
    </row>
    <row r="320" spans="1:9">
      <c r="A320" s="22">
        <f t="shared" si="29"/>
        <v>47453</v>
      </c>
      <c r="C320" s="7">
        <f t="shared" si="26"/>
        <v>312</v>
      </c>
      <c r="D320" s="6">
        <f t="shared" si="24"/>
        <v>751.5502722169947</v>
      </c>
      <c r="E320" s="6">
        <f t="shared" si="27"/>
        <v>138.53147148481452</v>
      </c>
      <c r="F320" s="6">
        <f t="shared" si="25"/>
        <v>613.01880073218013</v>
      </c>
      <c r="G320" s="6">
        <f t="shared" si="28"/>
        <v>32634.534355623302</v>
      </c>
    </row>
    <row r="321" spans="1:9">
      <c r="A321" s="22">
        <f t="shared" si="29"/>
        <v>47484</v>
      </c>
      <c r="B321" s="10">
        <v>27</v>
      </c>
      <c r="C321" s="9">
        <f t="shared" si="26"/>
        <v>313</v>
      </c>
      <c r="D321" s="8">
        <f t="shared" si="24"/>
        <v>751.5502722169947</v>
      </c>
      <c r="E321" s="8">
        <f t="shared" si="27"/>
        <v>135.97722648176378</v>
      </c>
      <c r="F321" s="8">
        <f t="shared" si="25"/>
        <v>615.57304573523095</v>
      </c>
      <c r="G321" s="8">
        <f t="shared" si="28"/>
        <v>32018.961309888073</v>
      </c>
      <c r="I321" s="6">
        <f>SUM(E321:E332)</f>
        <v>1460.0707934871302</v>
      </c>
    </row>
    <row r="322" spans="1:9">
      <c r="A322" s="22">
        <f t="shared" si="29"/>
        <v>47515</v>
      </c>
      <c r="B322" s="10"/>
      <c r="C322" s="9">
        <f t="shared" si="26"/>
        <v>314</v>
      </c>
      <c r="D322" s="8">
        <f t="shared" si="24"/>
        <v>751.5502722169947</v>
      </c>
      <c r="E322" s="8">
        <f t="shared" si="27"/>
        <v>133.41233879120031</v>
      </c>
      <c r="F322" s="8">
        <f t="shared" si="25"/>
        <v>618.13793342579436</v>
      </c>
      <c r="G322" s="8">
        <f t="shared" si="28"/>
        <v>31400.823376462278</v>
      </c>
    </row>
    <row r="323" spans="1:9">
      <c r="A323" s="22">
        <f t="shared" si="29"/>
        <v>47543</v>
      </c>
      <c r="B323" s="10"/>
      <c r="C323" s="9">
        <f t="shared" si="26"/>
        <v>315</v>
      </c>
      <c r="D323" s="8">
        <f t="shared" si="24"/>
        <v>751.5502722169947</v>
      </c>
      <c r="E323" s="8">
        <f t="shared" si="27"/>
        <v>130.83676406859283</v>
      </c>
      <c r="F323" s="8">
        <f t="shared" si="25"/>
        <v>620.71350814840184</v>
      </c>
      <c r="G323" s="8">
        <f t="shared" si="28"/>
        <v>30780.109868313877</v>
      </c>
    </row>
    <row r="324" spans="1:9">
      <c r="A324" s="22">
        <f t="shared" si="29"/>
        <v>47574</v>
      </c>
      <c r="B324" s="10"/>
      <c r="C324" s="9">
        <f t="shared" si="26"/>
        <v>316</v>
      </c>
      <c r="D324" s="8">
        <f t="shared" si="24"/>
        <v>751.5502722169947</v>
      </c>
      <c r="E324" s="8">
        <f t="shared" si="27"/>
        <v>128.25045778464116</v>
      </c>
      <c r="F324" s="8">
        <f t="shared" si="25"/>
        <v>623.29981443235351</v>
      </c>
      <c r="G324" s="8">
        <f t="shared" si="28"/>
        <v>30156.810053881523</v>
      </c>
    </row>
    <row r="325" spans="1:9">
      <c r="A325" s="22">
        <f t="shared" si="29"/>
        <v>47604</v>
      </c>
      <c r="B325" s="10"/>
      <c r="C325" s="9">
        <f t="shared" si="26"/>
        <v>317</v>
      </c>
      <c r="D325" s="8">
        <f t="shared" si="24"/>
        <v>751.5502722169947</v>
      </c>
      <c r="E325" s="8">
        <f t="shared" si="27"/>
        <v>125.65337522450636</v>
      </c>
      <c r="F325" s="8">
        <f t="shared" si="25"/>
        <v>625.89689699248834</v>
      </c>
      <c r="G325" s="8">
        <f t="shared" si="28"/>
        <v>29530.913156889033</v>
      </c>
    </row>
    <row r="326" spans="1:9">
      <c r="A326" s="22">
        <f t="shared" si="29"/>
        <v>47635</v>
      </c>
      <c r="B326" s="10"/>
      <c r="C326" s="9">
        <f t="shared" si="26"/>
        <v>318</v>
      </c>
      <c r="D326" s="8">
        <f t="shared" si="24"/>
        <v>751.5502722169947</v>
      </c>
      <c r="E326" s="8">
        <f t="shared" si="27"/>
        <v>123.04547148703766</v>
      </c>
      <c r="F326" s="8">
        <f t="shared" si="25"/>
        <v>628.50480072995708</v>
      </c>
      <c r="G326" s="8">
        <f t="shared" si="28"/>
        <v>28902.408356159078</v>
      </c>
    </row>
    <row r="327" spans="1:9">
      <c r="A327" s="22">
        <f t="shared" si="29"/>
        <v>47665</v>
      </c>
      <c r="B327" s="10"/>
      <c r="C327" s="9">
        <f t="shared" si="26"/>
        <v>319</v>
      </c>
      <c r="D327" s="8">
        <f t="shared" si="24"/>
        <v>751.5502722169947</v>
      </c>
      <c r="E327" s="8">
        <f t="shared" si="27"/>
        <v>120.42670148399617</v>
      </c>
      <c r="F327" s="8">
        <f t="shared" si="25"/>
        <v>631.12357073299859</v>
      </c>
      <c r="G327" s="8">
        <f t="shared" si="28"/>
        <v>28271.28478542608</v>
      </c>
    </row>
    <row r="328" spans="1:9">
      <c r="A328" s="22">
        <f t="shared" si="29"/>
        <v>47696</v>
      </c>
      <c r="B328" s="10"/>
      <c r="C328" s="9">
        <f t="shared" si="26"/>
        <v>320</v>
      </c>
      <c r="D328" s="8">
        <f t="shared" si="24"/>
        <v>751.5502722169947</v>
      </c>
      <c r="E328" s="8">
        <f t="shared" si="27"/>
        <v>117.79701993927534</v>
      </c>
      <c r="F328" s="8">
        <f t="shared" si="25"/>
        <v>633.75325227771941</v>
      </c>
      <c r="G328" s="8">
        <f t="shared" si="28"/>
        <v>27637.531533148362</v>
      </c>
    </row>
    <row r="329" spans="1:9">
      <c r="A329" s="22">
        <f t="shared" si="29"/>
        <v>47727</v>
      </c>
      <c r="B329" s="10"/>
      <c r="C329" s="9">
        <f t="shared" si="26"/>
        <v>321</v>
      </c>
      <c r="D329" s="8">
        <f t="shared" ref="D329:D368" si="30">$D$6</f>
        <v>751.5502722169947</v>
      </c>
      <c r="E329" s="8">
        <f t="shared" si="27"/>
        <v>115.15638138811818</v>
      </c>
      <c r="F329" s="8">
        <f t="shared" ref="F329:F368" si="31">D329-E329</f>
        <v>636.39389082887647</v>
      </c>
      <c r="G329" s="8">
        <f t="shared" si="28"/>
        <v>27001.137642319485</v>
      </c>
    </row>
    <row r="330" spans="1:9">
      <c r="A330" s="22">
        <f t="shared" si="29"/>
        <v>47757</v>
      </c>
      <c r="B330" s="10"/>
      <c r="C330" s="9">
        <f t="shared" ref="C330:C368" si="32">C329+1</f>
        <v>322</v>
      </c>
      <c r="D330" s="8">
        <f t="shared" si="30"/>
        <v>751.5502722169947</v>
      </c>
      <c r="E330" s="8">
        <f t="shared" ref="E330:E368" si="33">G329*$D$4/12</f>
        <v>112.5047401763312</v>
      </c>
      <c r="F330" s="8">
        <f t="shared" si="31"/>
        <v>639.04553204066349</v>
      </c>
      <c r="G330" s="8">
        <f t="shared" ref="G330:G368" si="34">G329-F330</f>
        <v>26362.092110278823</v>
      </c>
    </row>
    <row r="331" spans="1:9">
      <c r="A331" s="22">
        <f t="shared" ref="A331:A368" si="35">EDATE(A330,1)</f>
        <v>47788</v>
      </c>
      <c r="B331" s="10"/>
      <c r="C331" s="9">
        <f t="shared" si="32"/>
        <v>323</v>
      </c>
      <c r="D331" s="8">
        <f t="shared" si="30"/>
        <v>751.5502722169947</v>
      </c>
      <c r="E331" s="8">
        <f t="shared" si="33"/>
        <v>109.84205045949511</v>
      </c>
      <c r="F331" s="8">
        <f t="shared" si="31"/>
        <v>641.70822175749959</v>
      </c>
      <c r="G331" s="8">
        <f t="shared" si="34"/>
        <v>25720.383888521323</v>
      </c>
    </row>
    <row r="332" spans="1:9">
      <c r="A332" s="22">
        <f t="shared" si="35"/>
        <v>47818</v>
      </c>
      <c r="B332" s="10"/>
      <c r="C332" s="9">
        <f t="shared" si="32"/>
        <v>324</v>
      </c>
      <c r="D332" s="8">
        <f t="shared" si="30"/>
        <v>751.5502722169947</v>
      </c>
      <c r="E332" s="8">
        <f t="shared" si="33"/>
        <v>107.16826620217218</v>
      </c>
      <c r="F332" s="8">
        <f t="shared" si="31"/>
        <v>644.38200601482254</v>
      </c>
      <c r="G332" s="8">
        <f t="shared" si="34"/>
        <v>25076.001882506502</v>
      </c>
    </row>
    <row r="333" spans="1:9">
      <c r="A333" s="22">
        <f t="shared" si="35"/>
        <v>47849</v>
      </c>
      <c r="B333" s="4">
        <v>28</v>
      </c>
      <c r="C333" s="7">
        <f t="shared" si="32"/>
        <v>325</v>
      </c>
      <c r="D333" s="6">
        <f t="shared" si="30"/>
        <v>751.5502722169947</v>
      </c>
      <c r="E333" s="6">
        <f t="shared" si="33"/>
        <v>104.48334117711043</v>
      </c>
      <c r="F333" s="6">
        <f t="shared" si="31"/>
        <v>647.06693103988425</v>
      </c>
      <c r="G333" s="6">
        <f t="shared" si="34"/>
        <v>24428.934951466617</v>
      </c>
      <c r="I333" s="6">
        <f>SUM(E333:E344)</f>
        <v>1073.3619269617641</v>
      </c>
    </row>
    <row r="334" spans="1:9">
      <c r="A334" s="22">
        <f t="shared" si="35"/>
        <v>47880</v>
      </c>
      <c r="C334" s="7">
        <f t="shared" si="32"/>
        <v>326</v>
      </c>
      <c r="D334" s="6">
        <f t="shared" si="30"/>
        <v>751.5502722169947</v>
      </c>
      <c r="E334" s="6">
        <f t="shared" si="33"/>
        <v>101.78722896444424</v>
      </c>
      <c r="F334" s="6">
        <f t="shared" si="31"/>
        <v>649.76304325255046</v>
      </c>
      <c r="G334" s="6">
        <f t="shared" si="34"/>
        <v>23779.171908214066</v>
      </c>
    </row>
    <row r="335" spans="1:9">
      <c r="A335" s="22">
        <f t="shared" si="35"/>
        <v>47908</v>
      </c>
      <c r="C335" s="7">
        <f t="shared" si="32"/>
        <v>327</v>
      </c>
      <c r="D335" s="6">
        <f t="shared" si="30"/>
        <v>751.5502722169947</v>
      </c>
      <c r="E335" s="6">
        <f t="shared" si="33"/>
        <v>99.079882950891943</v>
      </c>
      <c r="F335" s="6">
        <f t="shared" si="31"/>
        <v>652.47038926610276</v>
      </c>
      <c r="G335" s="6">
        <f t="shared" si="34"/>
        <v>23126.701518947964</v>
      </c>
    </row>
    <row r="336" spans="1:9">
      <c r="A336" s="22">
        <f t="shared" si="35"/>
        <v>47939</v>
      </c>
      <c r="C336" s="7">
        <f t="shared" si="32"/>
        <v>328</v>
      </c>
      <c r="D336" s="6">
        <f t="shared" si="30"/>
        <v>751.5502722169947</v>
      </c>
      <c r="E336" s="6">
        <f t="shared" si="33"/>
        <v>96.361256328949864</v>
      </c>
      <c r="F336" s="6">
        <f t="shared" si="31"/>
        <v>655.18901588804488</v>
      </c>
      <c r="G336" s="6">
        <f t="shared" si="34"/>
        <v>22471.512503059919</v>
      </c>
    </row>
    <row r="337" spans="1:9">
      <c r="A337" s="22">
        <f t="shared" si="35"/>
        <v>47969</v>
      </c>
      <c r="C337" s="7">
        <f t="shared" si="32"/>
        <v>329</v>
      </c>
      <c r="D337" s="6">
        <f t="shared" si="30"/>
        <v>751.5502722169947</v>
      </c>
      <c r="E337" s="6">
        <f t="shared" si="33"/>
        <v>93.631302096083004</v>
      </c>
      <c r="F337" s="6">
        <f t="shared" si="31"/>
        <v>657.91897012091169</v>
      </c>
      <c r="G337" s="6">
        <f t="shared" si="34"/>
        <v>21813.593532939009</v>
      </c>
    </row>
    <row r="338" spans="1:9">
      <c r="A338" s="22">
        <f t="shared" si="35"/>
        <v>48000</v>
      </c>
      <c r="C338" s="7">
        <f t="shared" si="32"/>
        <v>330</v>
      </c>
      <c r="D338" s="6">
        <f t="shared" si="30"/>
        <v>751.5502722169947</v>
      </c>
      <c r="E338" s="6">
        <f t="shared" si="33"/>
        <v>90.889973053912527</v>
      </c>
      <c r="F338" s="6">
        <f t="shared" si="31"/>
        <v>660.66029916308219</v>
      </c>
      <c r="G338" s="6">
        <f t="shared" si="34"/>
        <v>21152.933233775926</v>
      </c>
    </row>
    <row r="339" spans="1:9">
      <c r="A339" s="22">
        <f t="shared" si="35"/>
        <v>48030</v>
      </c>
      <c r="C339" s="7">
        <f t="shared" si="32"/>
        <v>331</v>
      </c>
      <c r="D339" s="6">
        <f t="shared" si="30"/>
        <v>751.5502722169947</v>
      </c>
      <c r="E339" s="6">
        <f t="shared" si="33"/>
        <v>88.137221807399683</v>
      </c>
      <c r="F339" s="6">
        <f t="shared" si="31"/>
        <v>663.41305040959503</v>
      </c>
      <c r="G339" s="6">
        <f t="shared" si="34"/>
        <v>20489.52018336633</v>
      </c>
    </row>
    <row r="340" spans="1:9">
      <c r="A340" s="22">
        <f t="shared" si="35"/>
        <v>48061</v>
      </c>
      <c r="C340" s="7">
        <f t="shared" si="32"/>
        <v>332</v>
      </c>
      <c r="D340" s="6">
        <f t="shared" si="30"/>
        <v>751.5502722169947</v>
      </c>
      <c r="E340" s="6">
        <f t="shared" si="33"/>
        <v>85.373000764026372</v>
      </c>
      <c r="F340" s="6">
        <f t="shared" si="31"/>
        <v>666.17727145296828</v>
      </c>
      <c r="G340" s="6">
        <f t="shared" si="34"/>
        <v>19823.342911913362</v>
      </c>
    </row>
    <row r="341" spans="1:9">
      <c r="A341" s="22">
        <f t="shared" si="35"/>
        <v>48092</v>
      </c>
      <c r="C341" s="7">
        <f t="shared" si="32"/>
        <v>333</v>
      </c>
      <c r="D341" s="6">
        <f t="shared" si="30"/>
        <v>751.5502722169947</v>
      </c>
      <c r="E341" s="6">
        <f t="shared" si="33"/>
        <v>82.597262132972347</v>
      </c>
      <c r="F341" s="6">
        <f t="shared" si="31"/>
        <v>668.95301008402237</v>
      </c>
      <c r="G341" s="6">
        <f t="shared" si="34"/>
        <v>19154.389901829338</v>
      </c>
    </row>
    <row r="342" spans="1:9">
      <c r="A342" s="22">
        <f t="shared" si="35"/>
        <v>48122</v>
      </c>
      <c r="C342" s="7">
        <f t="shared" si="32"/>
        <v>334</v>
      </c>
      <c r="D342" s="6">
        <f t="shared" si="30"/>
        <v>751.5502722169947</v>
      </c>
      <c r="E342" s="6">
        <f t="shared" si="33"/>
        <v>79.809957924288909</v>
      </c>
      <c r="F342" s="6">
        <f t="shared" si="31"/>
        <v>671.74031429270576</v>
      </c>
      <c r="G342" s="6">
        <f t="shared" si="34"/>
        <v>18482.649587536631</v>
      </c>
    </row>
    <row r="343" spans="1:9">
      <c r="A343" s="22">
        <f t="shared" si="35"/>
        <v>48153</v>
      </c>
      <c r="C343" s="7">
        <f t="shared" si="32"/>
        <v>335</v>
      </c>
      <c r="D343" s="6">
        <f t="shared" si="30"/>
        <v>751.5502722169947</v>
      </c>
      <c r="E343" s="6">
        <f t="shared" si="33"/>
        <v>77.011039948069296</v>
      </c>
      <c r="F343" s="6">
        <f t="shared" si="31"/>
        <v>674.53923226892539</v>
      </c>
      <c r="G343" s="6">
        <f t="shared" si="34"/>
        <v>17808.110355267705</v>
      </c>
    </row>
    <row r="344" spans="1:9">
      <c r="A344" s="22">
        <f t="shared" si="35"/>
        <v>48183</v>
      </c>
      <c r="C344" s="7">
        <f t="shared" si="32"/>
        <v>336</v>
      </c>
      <c r="D344" s="6">
        <f t="shared" si="30"/>
        <v>751.5502722169947</v>
      </c>
      <c r="E344" s="6">
        <f t="shared" si="33"/>
        <v>74.200459813615439</v>
      </c>
      <c r="F344" s="6">
        <f t="shared" si="31"/>
        <v>677.34981240337925</v>
      </c>
      <c r="G344" s="6">
        <f t="shared" si="34"/>
        <v>17130.760542864326</v>
      </c>
    </row>
    <row r="345" spans="1:9">
      <c r="A345" s="22">
        <f t="shared" si="35"/>
        <v>48214</v>
      </c>
      <c r="B345" s="10">
        <v>29</v>
      </c>
      <c r="C345" s="9">
        <f t="shared" si="32"/>
        <v>337</v>
      </c>
      <c r="D345" s="8">
        <f t="shared" si="30"/>
        <v>751.5502722169947</v>
      </c>
      <c r="E345" s="8">
        <f t="shared" si="33"/>
        <v>71.378168928601369</v>
      </c>
      <c r="F345" s="8">
        <f t="shared" si="31"/>
        <v>680.17210328839337</v>
      </c>
      <c r="G345" s="8">
        <f t="shared" si="34"/>
        <v>16450.588439575931</v>
      </c>
      <c r="I345" s="6">
        <f>SUM(E345:E356)</f>
        <v>666.86830089726618</v>
      </c>
    </row>
    <row r="346" spans="1:9">
      <c r="A346" s="22">
        <f t="shared" si="35"/>
        <v>48245</v>
      </c>
      <c r="B346" s="10"/>
      <c r="C346" s="9">
        <f t="shared" si="32"/>
        <v>338</v>
      </c>
      <c r="D346" s="8">
        <f t="shared" si="30"/>
        <v>751.5502722169947</v>
      </c>
      <c r="E346" s="8">
        <f t="shared" si="33"/>
        <v>68.544118498233047</v>
      </c>
      <c r="F346" s="8">
        <f t="shared" si="31"/>
        <v>683.00615371876165</v>
      </c>
      <c r="G346" s="8">
        <f t="shared" si="34"/>
        <v>15767.58228585717</v>
      </c>
    </row>
    <row r="347" spans="1:9">
      <c r="A347" s="22">
        <f t="shared" si="35"/>
        <v>48274</v>
      </c>
      <c r="B347" s="10"/>
      <c r="C347" s="9">
        <f t="shared" si="32"/>
        <v>339</v>
      </c>
      <c r="D347" s="8">
        <f t="shared" si="30"/>
        <v>751.5502722169947</v>
      </c>
      <c r="E347" s="8">
        <f t="shared" si="33"/>
        <v>65.698259524404875</v>
      </c>
      <c r="F347" s="8">
        <f t="shared" si="31"/>
        <v>685.85201269258982</v>
      </c>
      <c r="G347" s="8">
        <f t="shared" si="34"/>
        <v>15081.73027316458</v>
      </c>
    </row>
    <row r="348" spans="1:9">
      <c r="A348" s="22">
        <f t="shared" si="35"/>
        <v>48305</v>
      </c>
      <c r="B348" s="10"/>
      <c r="C348" s="9">
        <f t="shared" si="32"/>
        <v>340</v>
      </c>
      <c r="D348" s="8">
        <f t="shared" si="30"/>
        <v>751.5502722169947</v>
      </c>
      <c r="E348" s="8">
        <f t="shared" si="33"/>
        <v>62.840542804852419</v>
      </c>
      <c r="F348" s="8">
        <f t="shared" si="31"/>
        <v>688.70972941214222</v>
      </c>
      <c r="G348" s="8">
        <f t="shared" si="34"/>
        <v>14393.020543752438</v>
      </c>
    </row>
    <row r="349" spans="1:9">
      <c r="A349" s="22">
        <f t="shared" si="35"/>
        <v>48335</v>
      </c>
      <c r="B349" s="10"/>
      <c r="C349" s="9">
        <f t="shared" si="32"/>
        <v>341</v>
      </c>
      <c r="D349" s="8">
        <f t="shared" si="30"/>
        <v>751.5502722169947</v>
      </c>
      <c r="E349" s="8">
        <f t="shared" si="33"/>
        <v>59.970918932301828</v>
      </c>
      <c r="F349" s="8">
        <f t="shared" si="31"/>
        <v>691.57935328469284</v>
      </c>
      <c r="G349" s="8">
        <f t="shared" si="34"/>
        <v>13701.441190467745</v>
      </c>
    </row>
    <row r="350" spans="1:9">
      <c r="A350" s="22">
        <f t="shared" si="35"/>
        <v>48366</v>
      </c>
      <c r="B350" s="10"/>
      <c r="C350" s="9">
        <f t="shared" si="32"/>
        <v>342</v>
      </c>
      <c r="D350" s="8">
        <f t="shared" si="30"/>
        <v>751.5502722169947</v>
      </c>
      <c r="E350" s="8">
        <f t="shared" si="33"/>
        <v>57.089338293615612</v>
      </c>
      <c r="F350" s="8">
        <f t="shared" si="31"/>
        <v>694.46093392337912</v>
      </c>
      <c r="G350" s="8">
        <f t="shared" si="34"/>
        <v>13006.980256544366</v>
      </c>
    </row>
    <row r="351" spans="1:9">
      <c r="A351" s="22">
        <f t="shared" si="35"/>
        <v>48396</v>
      </c>
      <c r="B351" s="10"/>
      <c r="C351" s="9">
        <f t="shared" si="32"/>
        <v>343</v>
      </c>
      <c r="D351" s="8">
        <f t="shared" si="30"/>
        <v>751.5502722169947</v>
      </c>
      <c r="E351" s="8">
        <f t="shared" si="33"/>
        <v>54.195751068934861</v>
      </c>
      <c r="F351" s="8">
        <f t="shared" si="31"/>
        <v>697.3545211480598</v>
      </c>
      <c r="G351" s="8">
        <f t="shared" si="34"/>
        <v>12309.625735396306</v>
      </c>
    </row>
    <row r="352" spans="1:9">
      <c r="A352" s="22">
        <f t="shared" si="35"/>
        <v>48427</v>
      </c>
      <c r="B352" s="10"/>
      <c r="C352" s="9">
        <f t="shared" si="32"/>
        <v>344</v>
      </c>
      <c r="D352" s="8">
        <f t="shared" si="30"/>
        <v>751.5502722169947</v>
      </c>
      <c r="E352" s="8">
        <f t="shared" si="33"/>
        <v>51.290107230817945</v>
      </c>
      <c r="F352" s="8">
        <f t="shared" si="31"/>
        <v>700.26016498617673</v>
      </c>
      <c r="G352" s="8">
        <f t="shared" si="34"/>
        <v>11609.365570410129</v>
      </c>
    </row>
    <row r="353" spans="1:9">
      <c r="A353" s="22">
        <f t="shared" si="35"/>
        <v>48458</v>
      </c>
      <c r="B353" s="10"/>
      <c r="C353" s="9">
        <f t="shared" si="32"/>
        <v>345</v>
      </c>
      <c r="D353" s="8">
        <f t="shared" si="30"/>
        <v>751.5502722169947</v>
      </c>
      <c r="E353" s="8">
        <f t="shared" si="33"/>
        <v>48.372356543375538</v>
      </c>
      <c r="F353" s="8">
        <f t="shared" si="31"/>
        <v>703.17791567361917</v>
      </c>
      <c r="G353" s="8">
        <f t="shared" si="34"/>
        <v>10906.18765473651</v>
      </c>
    </row>
    <row r="354" spans="1:9">
      <c r="A354" s="22">
        <f t="shared" si="35"/>
        <v>48488</v>
      </c>
      <c r="B354" s="10"/>
      <c r="C354" s="9">
        <f t="shared" si="32"/>
        <v>346</v>
      </c>
      <c r="D354" s="8">
        <f t="shared" si="30"/>
        <v>751.5502722169947</v>
      </c>
      <c r="E354" s="8">
        <f t="shared" si="33"/>
        <v>45.442448561402131</v>
      </c>
      <c r="F354" s="8">
        <f t="shared" si="31"/>
        <v>706.1078236555926</v>
      </c>
      <c r="G354" s="8">
        <f t="shared" si="34"/>
        <v>10200.079831080917</v>
      </c>
    </row>
    <row r="355" spans="1:9">
      <c r="A355" s="22">
        <f t="shared" si="35"/>
        <v>48519</v>
      </c>
      <c r="B355" s="10"/>
      <c r="C355" s="9">
        <f t="shared" si="32"/>
        <v>347</v>
      </c>
      <c r="D355" s="8">
        <f t="shared" si="30"/>
        <v>751.5502722169947</v>
      </c>
      <c r="E355" s="8">
        <f t="shared" si="33"/>
        <v>42.500332629503824</v>
      </c>
      <c r="F355" s="8">
        <f t="shared" si="31"/>
        <v>709.04993958749083</v>
      </c>
      <c r="G355" s="8">
        <f t="shared" si="34"/>
        <v>9491.0298914934265</v>
      </c>
    </row>
    <row r="356" spans="1:9">
      <c r="A356" s="22">
        <f t="shared" si="35"/>
        <v>48549</v>
      </c>
      <c r="B356" s="10"/>
      <c r="C356" s="9">
        <f t="shared" si="32"/>
        <v>348</v>
      </c>
      <c r="D356" s="8">
        <f t="shared" si="30"/>
        <v>751.5502722169947</v>
      </c>
      <c r="E356" s="8">
        <f t="shared" si="33"/>
        <v>39.545957881222613</v>
      </c>
      <c r="F356" s="8">
        <f t="shared" si="31"/>
        <v>712.00431433577205</v>
      </c>
      <c r="G356" s="8">
        <f t="shared" si="34"/>
        <v>8779.025577157654</v>
      </c>
    </row>
    <row r="357" spans="1:9">
      <c r="A357" s="22">
        <f t="shared" si="35"/>
        <v>48580</v>
      </c>
      <c r="B357" s="4">
        <v>30</v>
      </c>
      <c r="C357" s="7">
        <f t="shared" si="32"/>
        <v>349</v>
      </c>
      <c r="D357" s="6">
        <f t="shared" si="30"/>
        <v>751.5502722169947</v>
      </c>
      <c r="E357" s="6">
        <f t="shared" si="33"/>
        <v>36.579273238156894</v>
      </c>
      <c r="F357" s="6">
        <f t="shared" si="31"/>
        <v>714.97099897883777</v>
      </c>
      <c r="G357" s="6">
        <f t="shared" si="34"/>
        <v>8064.054578178816</v>
      </c>
      <c r="I357" s="6">
        <f>SUM(E357:E368)</f>
        <v>239.57768944648092</v>
      </c>
    </row>
    <row r="358" spans="1:9">
      <c r="A358" s="22">
        <f t="shared" si="35"/>
        <v>48611</v>
      </c>
      <c r="C358" s="7">
        <f t="shared" si="32"/>
        <v>350</v>
      </c>
      <c r="D358" s="6">
        <f t="shared" si="30"/>
        <v>751.5502722169947</v>
      </c>
      <c r="E358" s="6">
        <f t="shared" si="33"/>
        <v>33.6002274090784</v>
      </c>
      <c r="F358" s="6">
        <f t="shared" si="31"/>
        <v>717.95004480791636</v>
      </c>
      <c r="G358" s="6">
        <f t="shared" si="34"/>
        <v>7346.1045333708998</v>
      </c>
    </row>
    <row r="359" spans="1:9">
      <c r="A359" s="22">
        <f t="shared" si="35"/>
        <v>48639</v>
      </c>
      <c r="C359" s="7">
        <f t="shared" si="32"/>
        <v>351</v>
      </c>
      <c r="D359" s="6">
        <f t="shared" si="30"/>
        <v>751.5502722169947</v>
      </c>
      <c r="E359" s="6">
        <f t="shared" si="33"/>
        <v>30.608768889045418</v>
      </c>
      <c r="F359" s="6">
        <f t="shared" si="31"/>
        <v>720.94150332794925</v>
      </c>
      <c r="G359" s="6">
        <f t="shared" si="34"/>
        <v>6625.1630300429506</v>
      </c>
    </row>
    <row r="360" spans="1:9">
      <c r="A360" s="22">
        <f t="shared" si="35"/>
        <v>48670</v>
      </c>
      <c r="C360" s="7">
        <f t="shared" si="32"/>
        <v>352</v>
      </c>
      <c r="D360" s="6">
        <f t="shared" si="30"/>
        <v>751.5502722169947</v>
      </c>
      <c r="E360" s="6">
        <f t="shared" si="33"/>
        <v>27.604845958512296</v>
      </c>
      <c r="F360" s="6">
        <f t="shared" si="31"/>
        <v>723.94542625848237</v>
      </c>
      <c r="G360" s="6">
        <f t="shared" si="34"/>
        <v>5901.2176037844683</v>
      </c>
    </row>
    <row r="361" spans="1:9">
      <c r="A361" s="22">
        <f t="shared" si="35"/>
        <v>48700</v>
      </c>
      <c r="C361" s="7">
        <f t="shared" si="32"/>
        <v>353</v>
      </c>
      <c r="D361" s="6">
        <f t="shared" si="30"/>
        <v>751.5502722169947</v>
      </c>
      <c r="E361" s="6">
        <f t="shared" si="33"/>
        <v>24.588406682435288</v>
      </c>
      <c r="F361" s="6">
        <f t="shared" si="31"/>
        <v>726.96186553455937</v>
      </c>
      <c r="G361" s="6">
        <f t="shared" si="34"/>
        <v>5174.255738249909</v>
      </c>
    </row>
    <row r="362" spans="1:9">
      <c r="A362" s="22">
        <f t="shared" si="35"/>
        <v>48731</v>
      </c>
      <c r="C362" s="7">
        <f t="shared" si="32"/>
        <v>354</v>
      </c>
      <c r="D362" s="6">
        <f t="shared" si="30"/>
        <v>751.5502722169947</v>
      </c>
      <c r="E362" s="6">
        <f t="shared" si="33"/>
        <v>21.559398909374622</v>
      </c>
      <c r="F362" s="6">
        <f t="shared" si="31"/>
        <v>729.99087330762006</v>
      </c>
      <c r="G362" s="6">
        <f t="shared" si="34"/>
        <v>4444.264864942289</v>
      </c>
    </row>
    <row r="363" spans="1:9">
      <c r="A363" s="22">
        <f t="shared" si="35"/>
        <v>48761</v>
      </c>
      <c r="C363" s="7">
        <f t="shared" si="32"/>
        <v>355</v>
      </c>
      <c r="D363" s="6">
        <f t="shared" si="30"/>
        <v>751.5502722169947</v>
      </c>
      <c r="E363" s="6">
        <f t="shared" si="33"/>
        <v>18.517770270592873</v>
      </c>
      <c r="F363" s="6">
        <f t="shared" si="31"/>
        <v>733.03250194640179</v>
      </c>
      <c r="G363" s="6">
        <f t="shared" si="34"/>
        <v>3711.2323629958873</v>
      </c>
    </row>
    <row r="364" spans="1:9">
      <c r="A364" s="22">
        <f t="shared" si="35"/>
        <v>48792</v>
      </c>
      <c r="C364" s="7">
        <f t="shared" si="32"/>
        <v>356</v>
      </c>
      <c r="D364" s="6">
        <f t="shared" si="30"/>
        <v>751.5502722169947</v>
      </c>
      <c r="E364" s="6">
        <f t="shared" si="33"/>
        <v>15.463468179149531</v>
      </c>
      <c r="F364" s="6">
        <f t="shared" si="31"/>
        <v>736.08680403784513</v>
      </c>
      <c r="G364" s="6">
        <f t="shared" si="34"/>
        <v>2975.1455589580423</v>
      </c>
    </row>
    <row r="365" spans="1:9">
      <c r="A365" s="22">
        <f t="shared" si="35"/>
        <v>48823</v>
      </c>
      <c r="C365" s="7">
        <f t="shared" si="32"/>
        <v>357</v>
      </c>
      <c r="D365" s="6">
        <f t="shared" si="30"/>
        <v>751.5502722169947</v>
      </c>
      <c r="E365" s="6">
        <f t="shared" si="33"/>
        <v>12.396439828991843</v>
      </c>
      <c r="F365" s="6">
        <f t="shared" si="31"/>
        <v>739.15383238800291</v>
      </c>
      <c r="G365" s="6">
        <f t="shared" si="34"/>
        <v>2235.9917265700396</v>
      </c>
    </row>
    <row r="366" spans="1:9">
      <c r="A366" s="22">
        <f t="shared" si="35"/>
        <v>48853</v>
      </c>
      <c r="C366" s="7">
        <f t="shared" si="32"/>
        <v>358</v>
      </c>
      <c r="D366" s="6">
        <f t="shared" si="30"/>
        <v>751.5502722169947</v>
      </c>
      <c r="E366" s="6">
        <f t="shared" si="33"/>
        <v>9.3166321940418317</v>
      </c>
      <c r="F366" s="6">
        <f t="shared" si="31"/>
        <v>742.23364002295284</v>
      </c>
      <c r="G366" s="6">
        <f t="shared" si="34"/>
        <v>1493.7580865470868</v>
      </c>
    </row>
    <row r="367" spans="1:9">
      <c r="A367" s="22">
        <f t="shared" si="35"/>
        <v>48884</v>
      </c>
      <c r="C367" s="7">
        <f t="shared" si="32"/>
        <v>359</v>
      </c>
      <c r="D367" s="6">
        <f t="shared" si="30"/>
        <v>751.5502722169947</v>
      </c>
      <c r="E367" s="6">
        <f t="shared" si="33"/>
        <v>6.2239920272795288</v>
      </c>
      <c r="F367" s="6">
        <f t="shared" si="31"/>
        <v>745.32628018971513</v>
      </c>
      <c r="G367" s="6">
        <f t="shared" si="34"/>
        <v>748.43180635737167</v>
      </c>
    </row>
    <row r="368" spans="1:9">
      <c r="A368" s="22">
        <f t="shared" si="35"/>
        <v>48914</v>
      </c>
      <c r="C368" s="7">
        <f t="shared" si="32"/>
        <v>360</v>
      </c>
      <c r="D368" s="6">
        <f t="shared" si="30"/>
        <v>751.5502722169947</v>
      </c>
      <c r="E368" s="6">
        <f t="shared" si="33"/>
        <v>3.1184658598223822</v>
      </c>
      <c r="F368" s="6">
        <f t="shared" si="31"/>
        <v>748.43180635717226</v>
      </c>
      <c r="G368" s="6">
        <f t="shared" si="34"/>
        <v>1.9940671336371452E-10</v>
      </c>
    </row>
    <row r="369" spans="3:6">
      <c r="C369" s="7"/>
      <c r="E369" s="6"/>
    </row>
    <row r="372" spans="3:6">
      <c r="F372" s="5"/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31"/>
  <sheetViews>
    <sheetView workbookViewId="0">
      <selection activeCell="J32" sqref="J32"/>
    </sheetView>
  </sheetViews>
  <sheetFormatPr defaultColWidth="11.07421875" defaultRowHeight="15.5"/>
  <cols>
    <col min="4" max="4" width="12.84375" bestFit="1" customWidth="1"/>
  </cols>
  <sheetData>
    <row r="5" spans="3:7">
      <c r="C5" t="s">
        <v>0</v>
      </c>
      <c r="D5" s="1">
        <v>237355</v>
      </c>
      <c r="E5" s="2">
        <v>4.1000000000000002E-2</v>
      </c>
      <c r="F5" s="3">
        <f>E5*D5</f>
        <v>9731.5550000000003</v>
      </c>
      <c r="G5" s="3">
        <f>F5/12</f>
        <v>810.96291666666673</v>
      </c>
    </row>
    <row r="6" spans="3:7">
      <c r="C6" t="s">
        <v>0</v>
      </c>
      <c r="G6">
        <v>59.26</v>
      </c>
    </row>
    <row r="9" spans="3:7">
      <c r="C9">
        <v>676.5</v>
      </c>
      <c r="E9">
        <v>676.5</v>
      </c>
    </row>
    <row r="10" spans="3:7">
      <c r="C10">
        <v>583</v>
      </c>
      <c r="E10">
        <v>528</v>
      </c>
    </row>
    <row r="11" spans="3:7">
      <c r="C11">
        <f>C9-C10</f>
        <v>93.5</v>
      </c>
      <c r="E11">
        <f>E9-E10</f>
        <v>148.5</v>
      </c>
    </row>
    <row r="15" spans="3:7">
      <c r="C15">
        <v>8054</v>
      </c>
    </row>
    <row r="18" spans="3:9">
      <c r="C18">
        <v>60</v>
      </c>
      <c r="G18">
        <v>60</v>
      </c>
    </row>
    <row r="19" spans="3:9">
      <c r="C19">
        <v>29</v>
      </c>
      <c r="G19">
        <v>29</v>
      </c>
    </row>
    <row r="20" spans="3:9">
      <c r="C20">
        <f>C18-C19</f>
        <v>31</v>
      </c>
      <c r="D20">
        <f>870-590</f>
        <v>280</v>
      </c>
      <c r="E20">
        <f>C20*D20</f>
        <v>8680</v>
      </c>
      <c r="G20">
        <f>G18-G19</f>
        <v>31</v>
      </c>
      <c r="H20">
        <f>870-590</f>
        <v>280</v>
      </c>
      <c r="I20">
        <f>G20*H20</f>
        <v>8680</v>
      </c>
    </row>
    <row r="21" spans="3:9">
      <c r="E21">
        <f>E20/93</f>
        <v>93.333333333333329</v>
      </c>
    </row>
    <row r="26" spans="3:9">
      <c r="E26">
        <v>12</v>
      </c>
      <c r="F26">
        <v>2.5</v>
      </c>
      <c r="G26">
        <f>E26*F26</f>
        <v>30</v>
      </c>
      <c r="I26">
        <v>198000</v>
      </c>
    </row>
    <row r="27" spans="3:9">
      <c r="I27">
        <f>I26*0.002</f>
        <v>396</v>
      </c>
    </row>
    <row r="28" spans="3:9">
      <c r="I28">
        <f>I27/12</f>
        <v>33</v>
      </c>
    </row>
    <row r="29" spans="3:9">
      <c r="I29">
        <f>I28*G26</f>
        <v>990</v>
      </c>
    </row>
    <row r="31" spans="3:9">
      <c r="G31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54694664375418C0DFD97ECA4320E" ma:contentTypeVersion="30" ma:contentTypeDescription="Een nieuw document maken." ma:contentTypeScope="" ma:versionID="deebfdf51245d71492e9f55ee35e9d79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cd6365111a56e2db6761eb0a3e30232b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2:TaxCatchAll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4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7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8" nillable="true" ma:displayName="APA-notatie" ma:internalName="RepApaNotation">
      <xsd:simpleType>
        <xsd:restriction base="dms:Unknown"/>
      </xsd:simpleType>
    </xsd:element>
    <xsd:element name="RepIsbn" ma:index="19" nillable="true" ma:displayName="ISBN" ma:internalName="RepIsbn">
      <xsd:simpleType>
        <xsd:restriction base="dms:Text"/>
      </xsd:simpleType>
    </xsd:element>
    <xsd:element name="RepAN" ma:index="20" nillable="true" ma:displayName="AN" ma:default="FALSE" ma:internalName="RepAN">
      <xsd:simpleType>
        <xsd:restriction base="dms:Boolean"/>
      </xsd:simpleType>
    </xsd:element>
    <xsd:element name="RepANNumber" ma:index="21" nillable="true" ma:displayName="AN Nummer" ma:internalName="RepANNumber">
      <xsd:simpleType>
        <xsd:restriction base="dms:Text"/>
      </xsd:simpleType>
    </xsd:element>
    <xsd:element name="RepProjectManager" ma:index="22" nillable="true" ma:displayName="Projectleider" ma:internalName="RepProjectManager">
      <xsd:simpleType>
        <xsd:restriction base="dms:Text"/>
      </xsd:simpleType>
    </xsd:element>
    <xsd:element name="RepProjectName" ma:index="23" nillable="true" ma:displayName="Projectnaam" ma:internalName="RepProjectName">
      <xsd:simpleType>
        <xsd:restriction base="dms:Text"/>
      </xsd:simpleType>
    </xsd:element>
    <xsd:element name="RepSector_0" ma:index="25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7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9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1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3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5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7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40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38f83059-1491-4012-b4c3-84f3b7dad14e}" ma:internalName="TaxCatchAll" ma:showField="CatchAllData" ma:web="7106a2ac-038a-457f-8b58-ec67130d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Sector_0 xmlns="http://schemas.microsoft.com/sharepoint/v3">
      <Terms xmlns="http://schemas.microsoft.com/office/infopath/2007/PartnerControls"/>
    </RepSector_0>
    <RepAreasOfExpertise_0 xmlns="http://schemas.microsoft.com/sharepoint/v3">
      <Terms xmlns="http://schemas.microsoft.com/office/infopath/2007/PartnerControls"/>
    </RepAreasOfExpertise_0>
    <RepRelationOtherSloProjects xmlns="http://schemas.microsoft.com/sharepoint/v3" xsi:nil="true"/>
    <RepDocumentType_0 xmlns="http://schemas.microsoft.com/sharepoint/v3">
      <Terms xmlns="http://schemas.microsoft.com/office/infopath/2007/PartnerControls"/>
    </RepDocumentType_0>
    <RepProjectName xmlns="http://schemas.microsoft.com/sharepoint/v3">digitale handreikingen schoolexamen</RepProjectName>
    <RepFileFormat_0 xmlns="http://schemas.microsoft.com/sharepoint/v3">
      <Terms xmlns="http://schemas.microsoft.com/office/infopath/2007/PartnerControls"/>
    </RepFileFormat_0>
    <RepANNumber xmlns="http://schemas.microsoft.com/sharepoint/v3" xsi:nil="true"/>
    <RepIsbn xmlns="http://schemas.microsoft.com/sharepoint/v3" xsi:nil="true"/>
    <_dlc_DocId xmlns="7106a2ac-038a-457f-8b58-ec67130d9d6d">47XQ5P3E4USX-10-4458</_dlc_DocId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6ffaf5c4-4817-4865-b846-0c26327249f1</TermId>
        </TermInfo>
      </Terms>
    </RepYear_0>
    <TaxCatchAll xmlns="7106a2ac-038a-457f-8b58-ec67130d9d6d">
      <Value>712</Value>
    </TaxCatchAll>
    <RepSummary xmlns="http://schemas.microsoft.com/sharepoint/v3" xsi:nil="true"/>
    <RepSubjectContent_0 xmlns="http://schemas.microsoft.com/sharepoint/v3">
      <Terms xmlns="http://schemas.microsoft.com/office/infopath/2007/PartnerControls"/>
    </RepSubjectContent_0>
    <RepSection_0 xmlns="http://schemas.microsoft.com/sharepoint/v3">
      <Terms xmlns="http://schemas.microsoft.com/office/infopath/2007/PartnerControls"/>
    </RepSection_0>
    <RepCurricularTheme_0 xmlns="http://schemas.microsoft.com/sharepoint/v3">
      <Terms xmlns="http://schemas.microsoft.com/office/infopath/2007/PartnerControls"/>
    </RepCurricularTheme_0>
    <RepAuthorInternal xmlns="http://schemas.microsoft.com/sharepoint/v3">
      <UserInfo>
        <DisplayName>i:05.t|slo saml provider|m.denelzen@slo.nl</DisplayName>
        <AccountId>296</AccountId>
        <AccountType/>
      </UserInfo>
    </RepAuthorInternal>
    <RepAuthor_0 xmlns="http://schemas.microsoft.com/sharepoint/v3">
      <Terms xmlns="http://schemas.microsoft.com/office/infopath/2007/PartnerControls"/>
    </RepAuthor_0>
    <RepAN xmlns="http://schemas.microsoft.com/sharepoint/v3">false</RepAN>
    <RepProjectManager xmlns="http://schemas.microsoft.com/sharepoint/v3" xsi:nil="true"/>
    <RepApaNotation xmlns="http://schemas.microsoft.com/sharepoint/v3" xsi:nil="true"/>
    <_dlc_DocIdUrl xmlns="7106a2ac-038a-457f-8b58-ec67130d9d6d">
      <Url>https://cms-downloads.slo.nl/_layouts/15/DocIdRedir.aspx?ID=47XQ5P3E4USX-10-4458</Url>
      <Description>47XQ5P3E4USX-10-4458</Description>
    </_dlc_DocIdUrl>
    <RepSectionSpecificTheme_0 xmlns="http://schemas.microsoft.com/sharepoint/v3">
      <Terms xmlns="http://schemas.microsoft.com/office/infopath/2007/PartnerControls"/>
    </RepSectionSpecificTheme_0>
  </documentManagement>
</p:properties>
</file>

<file path=customXml/itemProps1.xml><?xml version="1.0" encoding="utf-8"?>
<ds:datastoreItem xmlns:ds="http://schemas.openxmlformats.org/officeDocument/2006/customXml" ds:itemID="{52FE36B4-2A3C-4002-A5BA-A6F0CD467AB0}"/>
</file>

<file path=customXml/itemProps2.xml><?xml version="1.0" encoding="utf-8"?>
<ds:datastoreItem xmlns:ds="http://schemas.openxmlformats.org/officeDocument/2006/customXml" ds:itemID="{E2C79F04-751C-49DE-AABA-CEDA5F1FA22C}"/>
</file>

<file path=customXml/itemProps3.xml><?xml version="1.0" encoding="utf-8"?>
<ds:datastoreItem xmlns:ds="http://schemas.openxmlformats.org/officeDocument/2006/customXml" ds:itemID="{8CACB0C8-EE3D-40B3-B7CC-2AAE2EF015EC}"/>
</file>

<file path=customXml/itemProps4.xml><?xml version="1.0" encoding="utf-8"?>
<ds:datastoreItem xmlns:ds="http://schemas.openxmlformats.org/officeDocument/2006/customXml" ds:itemID="{BA62D904-5C6C-43BB-A559-FE1DF0C54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Annuiteit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Office-gebruiker</dc:creator>
  <cp:lastModifiedBy>Marc den Elzen</cp:lastModifiedBy>
  <dcterms:created xsi:type="dcterms:W3CDTF">2016-08-30T10:45:00Z</dcterms:created>
  <dcterms:modified xsi:type="dcterms:W3CDTF">2018-02-23T13:02:19Z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RepAreasOfExpertise">
    <vt:lpwstr/>
  </property>
  <property fmtid="{D5CDD505-2E9C-101B-9397-08002B2CF9AE}" pid="4" name="RepDocumentType">
    <vt:lpwstr/>
  </property>
  <property fmtid="{D5CDD505-2E9C-101B-9397-08002B2CF9AE}" pid="5" name="RepSectionSpecificTheme">
    <vt:lpwstr/>
  </property>
  <property fmtid="{D5CDD505-2E9C-101B-9397-08002B2CF9AE}" pid="6" name="ContentTypeId">
    <vt:lpwstr>0x010100D2854694664375418C0DFD97ECA4320E</vt:lpwstr>
  </property>
  <property fmtid="{D5CDD505-2E9C-101B-9397-08002B2CF9AE}" pid="7" name="TaxKeywordTaxHTField">
    <vt:lpwstr/>
  </property>
  <property fmtid="{D5CDD505-2E9C-101B-9397-08002B2CF9AE}" pid="8" name="RepCurricularTheme">
    <vt:lpwstr/>
  </property>
  <property fmtid="{D5CDD505-2E9C-101B-9397-08002B2CF9AE}" pid="9" name="RepSection">
    <vt:lpwstr/>
  </property>
  <property fmtid="{D5CDD505-2E9C-101B-9397-08002B2CF9AE}" pid="10" name="_dlc_DocIdItemGuid">
    <vt:lpwstr>e1fff231-dd13-4b41-9b19-00bd1ad95b28</vt:lpwstr>
  </property>
  <property fmtid="{D5CDD505-2E9C-101B-9397-08002B2CF9AE}" pid="11" name="RepSubjectContent">
    <vt:lpwstr/>
  </property>
  <property fmtid="{D5CDD505-2E9C-101B-9397-08002B2CF9AE}" pid="12" name="RepAuthor">
    <vt:lpwstr/>
  </property>
  <property fmtid="{D5CDD505-2E9C-101B-9397-08002B2CF9AE}" pid="13" name="RepSector">
    <vt:lpwstr/>
  </property>
  <property fmtid="{D5CDD505-2E9C-101B-9397-08002B2CF9AE}" pid="14" name="RepFileFormat">
    <vt:lpwstr/>
  </property>
  <property fmtid="{D5CDD505-2E9C-101B-9397-08002B2CF9AE}" pid="15" name="RepYear">
    <vt:lpwstr>712;#2018|6ffaf5c4-4817-4865-b846-0c26327249f1</vt:lpwstr>
  </property>
</Properties>
</file>