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slo4-my.sharepoint.com/personal/b_kuiphuis_slo_nl/Documents/"/>
    </mc:Choice>
  </mc:AlternateContent>
  <xr:revisionPtr revIDLastSave="90" documentId="8_{D304FDA8-B42D-43B3-8BA7-FC617355DBE2}" xr6:coauthVersionLast="47" xr6:coauthVersionMax="47" xr10:uidLastSave="{3908E028-C922-4AA6-8E80-9B4661F19D25}"/>
  <bookViews>
    <workbookView xWindow="28680" yWindow="-120" windowWidth="38640" windowHeight="21240" activeTab="5" xr2:uid="{00000000-000D-0000-FFFF-FFFF00000000}"/>
  </bookViews>
  <sheets>
    <sheet name="Handleiding" sheetId="9" r:id="rId1"/>
    <sheet name="Gegevens" sheetId="10" r:id="rId2"/>
    <sheet name="Ouders" sheetId="1" r:id="rId3"/>
    <sheet name="Leerkracht" sheetId="5" r:id="rId4"/>
    <sheet name="Resultaat" sheetId="7" r:id="rId5"/>
    <sheet name="Ontwikkelingsvoorsprong" sheetId="8" r:id="rId6"/>
    <sheet name="Omschrijvingen" sheetId="4" state="hidden" r:id="rId7"/>
    <sheet name="Score" sheetId="3" state="hidden" r:id="rId8"/>
  </sheets>
  <externalReferences>
    <externalReference r:id="rId9"/>
  </externalReferences>
  <definedNames>
    <definedName name="_xlnm._FilterDatabase" localSheetId="6" hidden="1">Omschrijvingen!$A$1:$H$75</definedName>
    <definedName name="_xlnm._FilterDatabase" localSheetId="5" hidden="1">Ontwikkelingsvoorsprong!$A$12:$F$12</definedName>
    <definedName name="_xlnm._FilterDatabase" localSheetId="4" hidden="1">Resultaat!$A$15:$H$119</definedName>
    <definedName name="aanvullende_maatregelen_lk">[1]Schoolgegevens!$B$38</definedName>
    <definedName name="achternaam">Gegevens!$H$5</definedName>
    <definedName name="adres">Gegevens!$E$6</definedName>
    <definedName name="_xlnm.Print_Area" localSheetId="1">Gegevens!$B$1:$H$46</definedName>
    <definedName name="_xlnm.Print_Area" localSheetId="0">Handleiding!$A$1:$B$22</definedName>
    <definedName name="_xlnm.Print_Area" localSheetId="3">Leerkracht!$A$1:$F$92</definedName>
    <definedName name="_xlnm.Print_Area" localSheetId="5">Ontwikkelingsvoorsprong!$A$1:$F$40</definedName>
    <definedName name="_xlnm.Print_Area" localSheetId="2">Ouders!$A$1:$F$102</definedName>
    <definedName name="_xlnm.Print_Area" localSheetId="4">Resultaat!$A$1:$F$120</definedName>
    <definedName name="alg_indruk_baby">[1]Voorschools!$B$6</definedName>
    <definedName name="alg_indruk_lk">'[1]Algemeen (lk)'!$B$29</definedName>
    <definedName name="alg_indruk_ouders">[1]Algemeen!$B$6</definedName>
    <definedName name="alt_cluster1">[1]Variabelen!$B$24</definedName>
    <definedName name="alt_cluster2">[1]Variabelen!$B$25</definedName>
    <definedName name="andere_taal">Gegevens!$H$44</definedName>
    <definedName name="cluster1">[1]Omschrijvingen!$C$4</definedName>
    <definedName name="cluster2">[1]Omschrijvingen!$C$32</definedName>
    <definedName name="cluster3">[1]Omschrijvingen!$C$81</definedName>
    <definedName name="cluster4">[1]Omschrijvingen!$C$172</definedName>
    <definedName name="cluster5">[1]Omschrijvingen!$C$189</definedName>
    <definedName name="datum" localSheetId="5">Ontwikkelingsvoorsprong!#REF!</definedName>
    <definedName name="datum">Resultaat!#REF!</definedName>
    <definedName name="datum_afname">Gegevens!$H$9</definedName>
    <definedName name="datum_gesprek">Resultaat!$F$1</definedName>
    <definedName name="datum_invullen_ouders">Ouders!#REF!</definedName>
    <definedName name="datum_IQ_onderzoek">'[1]Algemeen (lk)'!$F$10</definedName>
    <definedName name="email_lk1">[1]Schoolgegevens!$E$10</definedName>
    <definedName name="email_lk2">[1]Schoolgegevens!$G$10</definedName>
    <definedName name="email_lln">Gegevens!#REF!</definedName>
    <definedName name="email_moeder">Gegevens!$G$20</definedName>
    <definedName name="email_vader">Gegevens!$E$20</definedName>
    <definedName name="even_veel">Score!$B$3</definedName>
    <definedName name="functioneren_resp1">[1]Variabelen!$K$9</definedName>
    <definedName name="functioneren_resp2">[1]Variabelen!$K$10</definedName>
    <definedName name="geboortedatum">Gegevens!$E$4</definedName>
    <definedName name="geslacht">Gegevens!$H$4</definedName>
    <definedName name="gesprekstips">Handleiding!$A$16</definedName>
    <definedName name="hem_haar">[1]Variabelen!$B$28</definedName>
    <definedName name="hij_zij">[1]Variabelen!$B$27</definedName>
    <definedName name="huidige_groep">[1]Schoolgegevens!$E$4</definedName>
    <definedName name="I_resp1">[1]Profielen!$F$23</definedName>
    <definedName name="I_resp2">[1]Profielen!$G$23</definedName>
    <definedName name="I_resp3">[1]Profielen!$H$23</definedName>
    <definedName name="iets_meer">Score!$B$4</definedName>
    <definedName name="iets_minder">Score!$B$2</definedName>
    <definedName name="II_resp1">[1]Profielen!$F$37</definedName>
    <definedName name="II_resp2">[1]Profielen!$G$37</definedName>
    <definedName name="II_resp3">[1]Profielen!$H$37</definedName>
    <definedName name="III_resp1">[1]Profielen!$F$48</definedName>
    <definedName name="III_resp2">[1]Profielen!$G$48</definedName>
    <definedName name="III_resp3">[1]Profielen!$H$48</definedName>
    <definedName name="indicatie1">[1]Variabelen!$H$2</definedName>
    <definedName name="indicatie2">[1]Variabelen!$H$3</definedName>
    <definedName name="indicatie3">[1]Variabelen!$H$4</definedName>
    <definedName name="indicatie4">[1]Variabelen!$H$5</definedName>
    <definedName name="ingevuld">Omschrijvingen!$B$75</definedName>
    <definedName name="ingevuld_ouders">[1]Ouders!$E$242</definedName>
    <definedName name="ingevuld_resp1">[1]Variabelen!$D$9</definedName>
    <definedName name="ingevuld_resp2">[1]Variabelen!$D$10</definedName>
    <definedName name="ingevuld_resp3">[1]Variabelen!$D$11</definedName>
    <definedName name="interesses_lln">[1]Leerling!$C$143</definedName>
    <definedName name="interesses_lln_ouders">[1]Algemeen!$B$25</definedName>
    <definedName name="IV_resp1">[1]Profielen!$F$60</definedName>
    <definedName name="IV_resp2">[1]Profielen!$G$60</definedName>
    <definedName name="IV_resp3">[1]Profielen!$H$60</definedName>
    <definedName name="leeftijd_IQ_onderzoek">'[1]Algemeen (lk)'!$J$10</definedName>
    <definedName name="leest_lkr">Omschrijvingen!$C$56</definedName>
    <definedName name="leest_o">Omschrijvingen!$B$56</definedName>
    <definedName name="leest_op_school_niet">Leerkracht!$C$58</definedName>
    <definedName name="leest_op_school_wel">Leerkracht!$F$58</definedName>
    <definedName name="leest_thuis_niet">Ouders!$C$60</definedName>
    <definedName name="leest_thuis_wel">Ouders!$F$60</definedName>
    <definedName name="mate1">[1]Variabelen!$D$2</definedName>
    <definedName name="mate2_3">[1]Variabelen!$D$6</definedName>
    <definedName name="mate4">[1]Variabelen!$D$5</definedName>
    <definedName name="max_resp1">[1]Profielen!$J$11</definedName>
    <definedName name="max_resp2">[1]Profielen!$K$11</definedName>
    <definedName name="max_resp3">[1]Profielen!$L$11</definedName>
    <definedName name="meer">Score!$B$5</definedName>
    <definedName name="minder">Score!$B$1</definedName>
    <definedName name="mobiel_moeder">Gegevens!$G$19</definedName>
    <definedName name="mobiel_vader">Gegevens!$E$19</definedName>
    <definedName name="naam">Gegevens!$E$5</definedName>
    <definedName name="naam_lk1">[1]Schoolgegevens!$E$9</definedName>
    <definedName name="naam_lk2">[1]Schoolgegevens!$G$9</definedName>
    <definedName name="niet_ingevuld_resp1">[1]Data!$H$192</definedName>
    <definedName name="niet_ingevuld_resp2">[1]Data!$I$192</definedName>
    <definedName name="niet_ingevuld_resp3">[1]Data!$J$192</definedName>
    <definedName name="NT_2">Gegevens!$B$45</definedName>
    <definedName name="omschr_cluster1">[1]Variabelen!$B$21</definedName>
    <definedName name="omschr_cluster2">[1]Variabelen!$B$22</definedName>
    <definedName name="omschr1">[1]Variabelen!$B$2</definedName>
    <definedName name="omschr2">[1]Variabelen!$B$3</definedName>
    <definedName name="omschr3">[1]Variabelen!$B$4</definedName>
    <definedName name="omschr4">[1]Variabelen!$B$5</definedName>
    <definedName name="onderpresteren_resp1">[1]Variabelen!$L$9</definedName>
    <definedName name="onderpresteren_resp2">[1]Variabelen!$L$10</definedName>
    <definedName name="percentage_mooij">Omschrijvingen!$D$76</definedName>
    <definedName name="percentage_mooij_lkr">Omschrijvingen!$F$76</definedName>
    <definedName name="percentage_mooij_ouders">Omschrijvingen!$E$76</definedName>
    <definedName name="PIQ">'[1]Algemeen (lk)'!$H$11</definedName>
    <definedName name="plaats">Gegevens!$H$7</definedName>
    <definedName name="plaats_school">[1]Schoolgegevens!$H$7</definedName>
    <definedName name="postcode">Gegevens!$E$7</definedName>
    <definedName name="prestaties_lk">[1]Prestaties!$C$28</definedName>
    <definedName name="prestaties_o">[1]Prestaties!$C$8</definedName>
    <definedName name="reden_NT_2">Gegevens!$C$46</definedName>
    <definedName name="resp1">[1]Variabelen!$B$9</definedName>
    <definedName name="resp2">[1]Variabelen!$B$10</definedName>
    <definedName name="resp3">[1]Variabelen!$B$11</definedName>
    <definedName name="resultaat_onderzoek">[1]Algemeen!$B$32</definedName>
    <definedName name="resultaat_onderzoek2">'[1]Algemeen (lk)'!$B$22</definedName>
    <definedName name="school">[1]Schoolgegevens!$E$5</definedName>
    <definedName name="schrijft_lkr">Omschrijvingen!$C$58</definedName>
    <definedName name="schrijft_o">Omschrijvingen!$B$58</definedName>
    <definedName name="schrijft_op_school_niet">Leerkracht!$C$60</definedName>
    <definedName name="schrijft_op_school_wel">Leerkracht!$F$60</definedName>
    <definedName name="schrijft_thuis_niet">Ouders!$C$62</definedName>
    <definedName name="schrijft_thuis_wel">Ouders!$F$62</definedName>
    <definedName name="score_cluster1_lk">[1]Data!$I$189</definedName>
    <definedName name="score_cluster1_lln">[1]Data!$J$189</definedName>
    <definedName name="score_cluster1_ouders">[1]Data!$H$189</definedName>
    <definedName name="score_cluster1_totaal">[1]Data!$K$189</definedName>
    <definedName name="score_cluster2_lk">[1]Data!$I$190</definedName>
    <definedName name="score_cluster2_lln">[1]Data!$J$190</definedName>
    <definedName name="score_cluster2_ouders">[1]Data!$H$190</definedName>
    <definedName name="score_cluster2_totaal">[1]Data!$K$190</definedName>
    <definedName name="score_even_veel">Score!$C$3</definedName>
    <definedName name="score_iets_meer">Score!$C$4</definedName>
    <definedName name="score_iets_minder">Score!$C$2</definedName>
    <definedName name="score_meer">Score!$C$5</definedName>
    <definedName name="score_minder">Score!$C$1</definedName>
    <definedName name="score1">[1]Variabelen!$F$2</definedName>
    <definedName name="score2">[1]Variabelen!$F$3</definedName>
    <definedName name="score3">[1]Variabelen!$F$4</definedName>
    <definedName name="score4">[1]Variabelen!$F$5</definedName>
    <definedName name="telefoonnummer">Gegevens!$E$8</definedName>
    <definedName name="telt_lkr">Omschrijvingen!$C$61</definedName>
    <definedName name="telt_o">Omschrijvingen!$B$61</definedName>
    <definedName name="telt_tot_lkr">Leerkracht!$F$64</definedName>
    <definedName name="telt_tot_ouders">Ouders!$F$66</definedName>
    <definedName name="TIQ">'[1]Algemeen (lk)'!$D$11</definedName>
    <definedName name="toelichting_behoeften_lk">[1]Schoolgegevens!$B$51</definedName>
    <definedName name="toelichting_behoeften_ouders">[1]Ouders!$C$240</definedName>
    <definedName name="toelichting_cognitief_lk">[1]Leerkracht!$C$30</definedName>
    <definedName name="toelichting_cognitief_ouders">[1]Ouders!$C$30</definedName>
    <definedName name="toelichting_functioneren_lk">[1]Leerkracht!$C$142</definedName>
    <definedName name="toelichting_functioneren_ouders">[1]Ouders!$C$142</definedName>
    <definedName name="toelichting_kenmerken_lk">[1]Leerkracht!$C$78</definedName>
    <definedName name="toelichting_kenmerken_ouders">[1]Ouders!$C$78</definedName>
    <definedName name="toelichting_prestaties_lk">[1]Leerkracht!$C$182</definedName>
    <definedName name="toelichting_prestaties_ouders">[1]Ouders!$C$226</definedName>
    <definedName name="toelichting_school_lk">'[1]Algemeen (lk)'!$B$42</definedName>
    <definedName name="toelichting_school_ouders">[1]Ouders!$C$186</definedName>
    <definedName name="toelichting_signalering_lk">'[1]Algemeen (lk)'!$B$16</definedName>
    <definedName name="totaal_resp">[1]Omschrijvingen!$H$6</definedName>
    <definedName name="tv">[1]Algemeen!$B$23</definedName>
    <definedName name="tweetalig">Gegevens!$B$44</definedName>
    <definedName name="V_resp1">[1]Profielen!$F$67</definedName>
    <definedName name="V_resp2">[1]Profielen!$G$67</definedName>
    <definedName name="V_resp3">[1]Profielen!$H$67</definedName>
    <definedName name="vgl">[1]Variabelen!$E$9</definedName>
    <definedName name="VI_resp1">[1]Profielen!$F$80</definedName>
    <definedName name="VI_resp2">[1]Profielen!$G$80</definedName>
    <definedName name="VI_resp3">[1]Profielen!$H$80</definedName>
    <definedName name="VIQ">'[1]Algemeen (lk)'!$G$11</definedName>
    <definedName name="voornaam">Gegevens!$E$5</definedName>
    <definedName name="zijn_haar">[1]Variabelen!$B$29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0" i="7" l="1"/>
  <c r="F47" i="4" l="1"/>
  <c r="F5" i="4"/>
  <c r="E72" i="7"/>
  <c r="E9" i="10" l="1"/>
  <c r="E10" i="10"/>
  <c r="H10" i="10"/>
  <c r="B3" i="10"/>
  <c r="C3" i="10" s="1"/>
  <c r="B1" i="10" l="1"/>
  <c r="A1" i="5"/>
  <c r="B1" i="7"/>
  <c r="B1" i="8"/>
  <c r="B104" i="7"/>
  <c r="B106" i="7"/>
  <c r="B100" i="7"/>
  <c r="B116" i="7"/>
  <c r="B114" i="7"/>
  <c r="B112" i="7"/>
  <c r="B108" i="7"/>
  <c r="B105" i="7"/>
  <c r="B94" i="7"/>
  <c r="G50" i="5"/>
  <c r="G51" i="5"/>
  <c r="G52" i="5"/>
  <c r="G53" i="5"/>
  <c r="G54" i="5"/>
  <c r="G55" i="5"/>
  <c r="G56" i="5"/>
  <c r="G25" i="5"/>
  <c r="G26" i="5"/>
  <c r="G27" i="5"/>
  <c r="G28" i="5"/>
  <c r="G29" i="5"/>
  <c r="G30" i="5"/>
  <c r="G31" i="5"/>
  <c r="G32" i="5"/>
  <c r="G33" i="5"/>
  <c r="G34" i="5"/>
  <c r="G35" i="5"/>
  <c r="G36" i="5"/>
  <c r="G37" i="5"/>
  <c r="G38" i="5"/>
  <c r="G39" i="5"/>
  <c r="G40" i="5"/>
  <c r="G41" i="5"/>
  <c r="G42" i="5"/>
  <c r="G43" i="5"/>
  <c r="G44" i="5"/>
  <c r="G45" i="5"/>
  <c r="G46" i="5"/>
  <c r="G47" i="5"/>
  <c r="G48" i="5"/>
  <c r="D85" i="7"/>
  <c r="D37" i="8" s="1"/>
  <c r="D86" i="7"/>
  <c r="D38" i="8" s="1"/>
  <c r="D87" i="7"/>
  <c r="D39" i="8" s="1"/>
  <c r="D88" i="7"/>
  <c r="D84" i="7"/>
  <c r="D36" i="8" s="1"/>
  <c r="B102" i="7"/>
  <c r="C74" i="4"/>
  <c r="F74" i="4" s="1"/>
  <c r="C73" i="4"/>
  <c r="F73" i="4" s="1"/>
  <c r="C72" i="4"/>
  <c r="F72" i="4" s="1"/>
  <c r="C71" i="4"/>
  <c r="F71" i="4" s="1"/>
  <c r="C70" i="4"/>
  <c r="F70" i="4" s="1"/>
  <c r="A71" i="5"/>
  <c r="G76" i="5"/>
  <c r="G75" i="5"/>
  <c r="G74" i="5"/>
  <c r="G73" i="5"/>
  <c r="G72" i="5"/>
  <c r="A64" i="5"/>
  <c r="A66" i="1"/>
  <c r="A60" i="5"/>
  <c r="A58" i="5"/>
  <c r="A60" i="1"/>
  <c r="G52" i="1"/>
  <c r="G53" i="1"/>
  <c r="G54" i="1"/>
  <c r="G55" i="1"/>
  <c r="G56" i="1"/>
  <c r="G57" i="1"/>
  <c r="G58" i="1"/>
  <c r="G27" i="1"/>
  <c r="G28" i="1"/>
  <c r="G29" i="1"/>
  <c r="G30" i="1"/>
  <c r="G31" i="1"/>
  <c r="G32" i="1"/>
  <c r="G33" i="1"/>
  <c r="G34" i="1"/>
  <c r="G35" i="1"/>
  <c r="G36" i="1"/>
  <c r="G37" i="1"/>
  <c r="G38" i="1"/>
  <c r="G39" i="1"/>
  <c r="G40" i="1"/>
  <c r="G41" i="1"/>
  <c r="G42" i="1"/>
  <c r="G43" i="1"/>
  <c r="G44" i="1"/>
  <c r="G45" i="1"/>
  <c r="G46" i="1"/>
  <c r="G47" i="1"/>
  <c r="G48" i="1"/>
  <c r="G49" i="1"/>
  <c r="G50" i="1"/>
  <c r="A1" i="1"/>
  <c r="F10" i="10" l="1"/>
  <c r="B10" i="10"/>
  <c r="B13" i="7" l="1"/>
  <c r="E76" i="7"/>
  <c r="F32" i="8" s="1"/>
  <c r="F30" i="8"/>
  <c r="E70" i="7"/>
  <c r="F29" i="8" s="1"/>
  <c r="B115" i="7"/>
  <c r="B113" i="7"/>
  <c r="B111" i="7"/>
  <c r="B107" i="7"/>
  <c r="B101" i="7"/>
  <c r="B96" i="7"/>
  <c r="B93" i="7"/>
  <c r="B90" i="7"/>
  <c r="H59" i="4"/>
  <c r="B92" i="7" l="1"/>
  <c r="B91" i="7"/>
  <c r="B95" i="7"/>
  <c r="F39" i="8"/>
  <c r="F23" i="8"/>
  <c r="F22" i="8"/>
  <c r="F21" i="8"/>
  <c r="F20" i="8"/>
  <c r="E24" i="8"/>
  <c r="E20" i="8"/>
  <c r="E21" i="8"/>
  <c r="E22" i="8"/>
  <c r="E23" i="8"/>
  <c r="F37" i="8"/>
  <c r="F38" i="8"/>
  <c r="F36" i="8"/>
  <c r="F34" i="8"/>
  <c r="F33" i="8"/>
  <c r="F31" i="8"/>
  <c r="F28" i="8"/>
  <c r="F27" i="8"/>
  <c r="F26" i="8"/>
  <c r="F25" i="8"/>
  <c r="F24" i="8"/>
  <c r="F19" i="8"/>
  <c r="F18" i="8"/>
  <c r="F17" i="8"/>
  <c r="F16" i="8"/>
  <c r="F15" i="8"/>
  <c r="F14" i="8"/>
  <c r="F13" i="8"/>
  <c r="E34" i="8"/>
  <c r="E33" i="8"/>
  <c r="E32" i="8"/>
  <c r="E31" i="8"/>
  <c r="E30" i="8"/>
  <c r="E29" i="8"/>
  <c r="E28" i="8"/>
  <c r="E27" i="8"/>
  <c r="E26" i="8"/>
  <c r="E25" i="8"/>
  <c r="E19" i="8"/>
  <c r="E18" i="8"/>
  <c r="E17" i="8"/>
  <c r="E16" i="8"/>
  <c r="E15" i="8"/>
  <c r="E14" i="8"/>
  <c r="E13" i="8"/>
  <c r="D23" i="4"/>
  <c r="D24" i="4"/>
  <c r="D25" i="4"/>
  <c r="D26" i="4"/>
  <c r="D27" i="4"/>
  <c r="D28" i="4"/>
  <c r="D29" i="4"/>
  <c r="D30" i="4"/>
  <c r="D31" i="4"/>
  <c r="D32" i="4"/>
  <c r="D33" i="4"/>
  <c r="D36" i="4"/>
  <c r="D38" i="4"/>
  <c r="D44" i="4"/>
  <c r="D45" i="4"/>
  <c r="D49" i="4"/>
  <c r="D52" i="4"/>
  <c r="D53" i="4"/>
  <c r="D65" i="4"/>
  <c r="D67" i="4"/>
  <c r="D68" i="4"/>
  <c r="D74" i="4"/>
  <c r="D12" i="4"/>
  <c r="D13" i="4"/>
  <c r="D14" i="4"/>
  <c r="D15" i="4"/>
  <c r="D16" i="4"/>
  <c r="D17" i="4"/>
  <c r="D18" i="4"/>
  <c r="D19" i="4"/>
  <c r="D3" i="4"/>
  <c r="D4" i="4"/>
  <c r="D5" i="4"/>
  <c r="C4" i="4"/>
  <c r="F4" i="4" s="1"/>
  <c r="C7" i="4"/>
  <c r="F7" i="4" s="1"/>
  <c r="C8" i="4"/>
  <c r="F8" i="4" s="1"/>
  <c r="C9" i="4"/>
  <c r="F9" i="4" s="1"/>
  <c r="C10" i="4"/>
  <c r="F10" i="4" s="1"/>
  <c r="C11" i="4"/>
  <c r="F11" i="4" s="1"/>
  <c r="C12" i="4"/>
  <c r="F12" i="4" s="1"/>
  <c r="C13" i="4"/>
  <c r="F13" i="4" s="1"/>
  <c r="C14" i="4"/>
  <c r="F14" i="4" s="1"/>
  <c r="C15" i="4"/>
  <c r="F15" i="4" s="1"/>
  <c r="C16" i="4"/>
  <c r="F16" i="4" s="1"/>
  <c r="C17" i="4"/>
  <c r="F17" i="4" s="1"/>
  <c r="C18" i="4"/>
  <c r="F18" i="4" s="1"/>
  <c r="C19" i="4"/>
  <c r="F19" i="4" s="1"/>
  <c r="C21" i="4"/>
  <c r="F21" i="4" s="1"/>
  <c r="C22" i="4"/>
  <c r="F22" i="4" s="1"/>
  <c r="C23" i="4"/>
  <c r="F23" i="4" s="1"/>
  <c r="C24" i="4"/>
  <c r="F24" i="4" s="1"/>
  <c r="C25" i="4"/>
  <c r="F25" i="4" s="1"/>
  <c r="C26" i="4"/>
  <c r="F26" i="4" s="1"/>
  <c r="C27" i="4"/>
  <c r="F27" i="4" s="1"/>
  <c r="C28" i="4"/>
  <c r="F28" i="4" s="1"/>
  <c r="C29" i="4"/>
  <c r="F29" i="4" s="1"/>
  <c r="C30" i="4"/>
  <c r="F30" i="4" s="1"/>
  <c r="C31" i="4"/>
  <c r="F31" i="4" s="1"/>
  <c r="C32" i="4"/>
  <c r="F32" i="4" s="1"/>
  <c r="C33" i="4"/>
  <c r="F33" i="4" s="1"/>
  <c r="C34" i="4"/>
  <c r="F34" i="4" s="1"/>
  <c r="C35" i="4"/>
  <c r="F35" i="4" s="1"/>
  <c r="C36" i="4"/>
  <c r="F36" i="4" s="1"/>
  <c r="C37" i="4"/>
  <c r="F37" i="4" s="1"/>
  <c r="C38" i="4"/>
  <c r="F38" i="4" s="1"/>
  <c r="C39" i="4"/>
  <c r="F39" i="4" s="1"/>
  <c r="C40" i="4"/>
  <c r="F40" i="4" s="1"/>
  <c r="C41" i="4"/>
  <c r="F41" i="4" s="1"/>
  <c r="C42" i="4"/>
  <c r="F42" i="4" s="1"/>
  <c r="C43" i="4"/>
  <c r="F43" i="4" s="1"/>
  <c r="C44" i="4"/>
  <c r="F44" i="4" s="1"/>
  <c r="C45" i="4"/>
  <c r="F45" i="4" s="1"/>
  <c r="C46" i="4"/>
  <c r="F46" i="4" s="1"/>
  <c r="C48" i="4"/>
  <c r="F48" i="4" s="1"/>
  <c r="C49" i="4"/>
  <c r="F49" i="4" s="1"/>
  <c r="C50" i="4"/>
  <c r="F50" i="4" s="1"/>
  <c r="C51" i="4"/>
  <c r="F51" i="4" s="1"/>
  <c r="C52" i="4"/>
  <c r="F52" i="4" s="1"/>
  <c r="C53" i="4"/>
  <c r="F53" i="4" s="1"/>
  <c r="C54" i="4"/>
  <c r="F54" i="4" s="1"/>
  <c r="C55" i="4"/>
  <c r="F55" i="4" s="1"/>
  <c r="C57" i="4"/>
  <c r="F57" i="4" s="1"/>
  <c r="C60" i="4"/>
  <c r="F60" i="4" s="1"/>
  <c r="C61" i="4"/>
  <c r="F61" i="4" s="1"/>
  <c r="C63" i="4"/>
  <c r="F63" i="4" s="1"/>
  <c r="C64" i="4"/>
  <c r="F64" i="4" s="1"/>
  <c r="C65" i="4"/>
  <c r="F65" i="4" s="1"/>
  <c r="C67" i="4"/>
  <c r="F67" i="4" s="1"/>
  <c r="C68" i="4"/>
  <c r="F68" i="4" s="1"/>
  <c r="C3" i="4"/>
  <c r="F3" i="4" s="1"/>
  <c r="A62" i="1"/>
  <c r="C63" i="7"/>
  <c r="D63" i="7"/>
  <c r="C64" i="7"/>
  <c r="C26" i="8" s="1"/>
  <c r="D64" i="7"/>
  <c r="D26" i="8" s="1"/>
  <c r="C65" i="7"/>
  <c r="C27" i="8" s="1"/>
  <c r="D65" i="7"/>
  <c r="D27" i="8" s="1"/>
  <c r="C66" i="7"/>
  <c r="D66" i="7"/>
  <c r="C67" i="7"/>
  <c r="D67" i="7"/>
  <c r="C68" i="7"/>
  <c r="C28" i="8" s="1"/>
  <c r="D68" i="7"/>
  <c r="D28" i="8" s="1"/>
  <c r="C69" i="7"/>
  <c r="C29" i="8" s="1"/>
  <c r="D69" i="7"/>
  <c r="D29" i="8" s="1"/>
  <c r="D62" i="7"/>
  <c r="D25" i="8" s="1"/>
  <c r="C62" i="7"/>
  <c r="C25" i="8" s="1"/>
  <c r="C45" i="7"/>
  <c r="D45" i="7"/>
  <c r="C46" i="7"/>
  <c r="D46" i="7"/>
  <c r="C47" i="7"/>
  <c r="D47" i="7"/>
  <c r="C48" i="7"/>
  <c r="C16" i="8" s="1"/>
  <c r="D48" i="7"/>
  <c r="D16" i="8" s="1"/>
  <c r="C49" i="7"/>
  <c r="C17" i="8" s="1"/>
  <c r="D49" i="7"/>
  <c r="D17" i="8" s="1"/>
  <c r="C50" i="7"/>
  <c r="D50" i="7"/>
  <c r="C51" i="7"/>
  <c r="C18" i="8" s="1"/>
  <c r="D51" i="7"/>
  <c r="D18" i="8" s="1"/>
  <c r="C52" i="7"/>
  <c r="D52" i="7"/>
  <c r="C53" i="7"/>
  <c r="C19" i="8" s="1"/>
  <c r="D53" i="7"/>
  <c r="D19" i="8" s="1"/>
  <c r="C54" i="7"/>
  <c r="C20" i="8" s="1"/>
  <c r="D54" i="7"/>
  <c r="D20" i="8" s="1"/>
  <c r="C55" i="7"/>
  <c r="C21" i="8" s="1"/>
  <c r="D55" i="7"/>
  <c r="D21" i="8" s="1"/>
  <c r="C56" i="7"/>
  <c r="C22" i="8" s="1"/>
  <c r="D56" i="7"/>
  <c r="D22" i="8" s="1"/>
  <c r="C57" i="7"/>
  <c r="C23" i="8" s="1"/>
  <c r="D57" i="7"/>
  <c r="D23" i="8" s="1"/>
  <c r="C58" i="7"/>
  <c r="D58" i="7"/>
  <c r="C59" i="7"/>
  <c r="D59" i="7"/>
  <c r="C60" i="7"/>
  <c r="C24" i="8" s="1"/>
  <c r="D60" i="7"/>
  <c r="D24" i="8" s="1"/>
  <c r="D36" i="7"/>
  <c r="D15" i="8" s="1"/>
  <c r="D37" i="7"/>
  <c r="D38" i="7"/>
  <c r="D39" i="7"/>
  <c r="D40" i="7"/>
  <c r="D41" i="7"/>
  <c r="D42" i="7"/>
  <c r="D43" i="7"/>
  <c r="D44" i="7"/>
  <c r="D35" i="7"/>
  <c r="D22" i="7"/>
  <c r="D23" i="7"/>
  <c r="D24" i="7"/>
  <c r="D25" i="7"/>
  <c r="D14" i="8" s="1"/>
  <c r="D26" i="7"/>
  <c r="D27" i="7"/>
  <c r="D28" i="7"/>
  <c r="D29" i="7"/>
  <c r="D30" i="7"/>
  <c r="D31" i="7"/>
  <c r="D32" i="7"/>
  <c r="D33" i="7"/>
  <c r="D21" i="7"/>
  <c r="D13" i="8" s="1"/>
  <c r="D18" i="7"/>
  <c r="D17" i="7"/>
  <c r="A5" i="1"/>
  <c r="A4" i="5"/>
  <c r="G9" i="5"/>
  <c r="A68" i="5"/>
  <c r="A69" i="5"/>
  <c r="A70" i="5"/>
  <c r="A61" i="5"/>
  <c r="A22" i="5"/>
  <c r="A23" i="5"/>
  <c r="A24" i="5"/>
  <c r="A25" i="5"/>
  <c r="A26" i="5"/>
  <c r="A27" i="5"/>
  <c r="A53" i="5"/>
  <c r="A54" i="5"/>
  <c r="A55" i="5"/>
  <c r="A56" i="5"/>
  <c r="A52" i="5"/>
  <c r="A51" i="5"/>
  <c r="A48" i="5"/>
  <c r="A49" i="5"/>
  <c r="A50" i="5"/>
  <c r="A47" i="5"/>
  <c r="A28" i="5"/>
  <c r="A29" i="5"/>
  <c r="A30" i="5"/>
  <c r="A31" i="5"/>
  <c r="A32" i="5"/>
  <c r="A33" i="5"/>
  <c r="A34" i="5"/>
  <c r="A35" i="5"/>
  <c r="A36" i="5"/>
  <c r="A37" i="5"/>
  <c r="A38" i="5"/>
  <c r="A39" i="5"/>
  <c r="A40" i="5"/>
  <c r="A41" i="5"/>
  <c r="A42" i="5"/>
  <c r="A43" i="5"/>
  <c r="A44" i="5"/>
  <c r="A45" i="5"/>
  <c r="A46" i="5"/>
  <c r="A10" i="5"/>
  <c r="A11" i="5"/>
  <c r="A12" i="5"/>
  <c r="A13" i="5"/>
  <c r="A14" i="5"/>
  <c r="A15" i="5"/>
  <c r="A16" i="5"/>
  <c r="A17" i="5"/>
  <c r="A18" i="5"/>
  <c r="A19" i="5"/>
  <c r="A20" i="5"/>
  <c r="A21" i="5"/>
  <c r="A9" i="5"/>
  <c r="A8" i="5"/>
  <c r="A7" i="5"/>
  <c r="A6" i="5"/>
  <c r="A5" i="5"/>
  <c r="A73" i="1"/>
  <c r="A70" i="1"/>
  <c r="A63" i="1"/>
  <c r="A51" i="1"/>
  <c r="A24" i="1"/>
  <c r="A10" i="1"/>
  <c r="A6" i="1"/>
  <c r="G7" i="5"/>
  <c r="G6" i="5"/>
  <c r="C82" i="7"/>
  <c r="C81" i="7"/>
  <c r="B82" i="7"/>
  <c r="B81" i="7"/>
  <c r="B80" i="7"/>
  <c r="B73" i="7"/>
  <c r="B61" i="7"/>
  <c r="B68" i="7"/>
  <c r="B28" i="8" s="1"/>
  <c r="B67" i="7"/>
  <c r="B66" i="7"/>
  <c r="B69" i="7"/>
  <c r="B29" i="8" s="1"/>
  <c r="B60" i="7"/>
  <c r="B24" i="8" s="1"/>
  <c r="B62" i="7"/>
  <c r="B25" i="8" s="1"/>
  <c r="B63" i="7"/>
  <c r="B64" i="7"/>
  <c r="B26" i="8" s="1"/>
  <c r="B65" i="7"/>
  <c r="B27" i="8" s="1"/>
  <c r="B55" i="7"/>
  <c r="B21" i="8" s="1"/>
  <c r="B56" i="7"/>
  <c r="B22" i="8" s="1"/>
  <c r="B57" i="7"/>
  <c r="B23" i="8" s="1"/>
  <c r="B58" i="7"/>
  <c r="B59" i="7"/>
  <c r="B52" i="7"/>
  <c r="B53" i="7"/>
  <c r="B19" i="8" s="1"/>
  <c r="B54" i="7"/>
  <c r="B20" i="8" s="1"/>
  <c r="B51" i="7"/>
  <c r="B18" i="8" s="1"/>
  <c r="B44" i="7"/>
  <c r="B45" i="7"/>
  <c r="B46" i="7"/>
  <c r="B47" i="7"/>
  <c r="B48" i="7"/>
  <c r="B16" i="8" s="1"/>
  <c r="B49" i="7"/>
  <c r="B17" i="8" s="1"/>
  <c r="B50" i="7"/>
  <c r="B43" i="7"/>
  <c r="B38" i="7"/>
  <c r="B39" i="7"/>
  <c r="B40" i="7"/>
  <c r="B41" i="7"/>
  <c r="B42" i="7"/>
  <c r="G8" i="1"/>
  <c r="G9" i="1"/>
  <c r="G7" i="1"/>
  <c r="B37" i="7"/>
  <c r="C36" i="7"/>
  <c r="C15" i="8" s="1"/>
  <c r="C37" i="7"/>
  <c r="C38" i="7"/>
  <c r="C39" i="7"/>
  <c r="C40" i="7"/>
  <c r="C41" i="7"/>
  <c r="C42" i="7"/>
  <c r="C43" i="7"/>
  <c r="C44" i="7"/>
  <c r="C35" i="7"/>
  <c r="C23" i="7"/>
  <c r="C24" i="7"/>
  <c r="C25" i="7"/>
  <c r="C14" i="8" s="1"/>
  <c r="C26" i="7"/>
  <c r="C27" i="7"/>
  <c r="C28" i="7"/>
  <c r="C29" i="7"/>
  <c r="C30" i="7"/>
  <c r="C31" i="7"/>
  <c r="C32" i="7"/>
  <c r="C33" i="7"/>
  <c r="C22" i="7"/>
  <c r="C21" i="7"/>
  <c r="C13" i="8" s="1"/>
  <c r="C18" i="7"/>
  <c r="C19" i="7"/>
  <c r="C17" i="7"/>
  <c r="B34" i="7"/>
  <c r="B20" i="7"/>
  <c r="B16" i="7"/>
  <c r="B7" i="4"/>
  <c r="E7" i="4" s="1"/>
  <c r="B8" i="4"/>
  <c r="E8" i="4" s="1"/>
  <c r="B9" i="4"/>
  <c r="E9" i="4" s="1"/>
  <c r="B10" i="4"/>
  <c r="E10" i="4" s="1"/>
  <c r="B11" i="4"/>
  <c r="E11" i="4" s="1"/>
  <c r="B12" i="4"/>
  <c r="E12" i="4" s="1"/>
  <c r="B13" i="4"/>
  <c r="E13" i="4" s="1"/>
  <c r="B14" i="4"/>
  <c r="E14" i="4" s="1"/>
  <c r="B15" i="4"/>
  <c r="E15" i="4" s="1"/>
  <c r="B16" i="4"/>
  <c r="E16" i="4" s="1"/>
  <c r="B17" i="4"/>
  <c r="E17" i="4" s="1"/>
  <c r="B18" i="4"/>
  <c r="E18" i="4" s="1"/>
  <c r="B19" i="4"/>
  <c r="E19" i="4" s="1"/>
  <c r="B21" i="4"/>
  <c r="E21" i="4" s="1"/>
  <c r="B22" i="4"/>
  <c r="E22" i="4" s="1"/>
  <c r="B23" i="4"/>
  <c r="E23" i="4" s="1"/>
  <c r="B24" i="4"/>
  <c r="E24" i="4" s="1"/>
  <c r="B25" i="4"/>
  <c r="E25" i="4" s="1"/>
  <c r="B26" i="4"/>
  <c r="E26" i="4" s="1"/>
  <c r="B27" i="4"/>
  <c r="E27" i="4" s="1"/>
  <c r="B28" i="4"/>
  <c r="E28" i="4" s="1"/>
  <c r="B29" i="4"/>
  <c r="E29" i="4" s="1"/>
  <c r="B30" i="4"/>
  <c r="E30" i="4" s="1"/>
  <c r="B31" i="4"/>
  <c r="E31" i="4" s="1"/>
  <c r="B32" i="4"/>
  <c r="E32" i="4" s="1"/>
  <c r="B33" i="4"/>
  <c r="E33" i="4" s="1"/>
  <c r="B34" i="4"/>
  <c r="E34" i="4" s="1"/>
  <c r="B35" i="4"/>
  <c r="E35" i="4" s="1"/>
  <c r="B36" i="4"/>
  <c r="E36" i="4" s="1"/>
  <c r="B37" i="4"/>
  <c r="E37" i="4" s="1"/>
  <c r="B38" i="4"/>
  <c r="E38" i="4" s="1"/>
  <c r="B39" i="4"/>
  <c r="E39" i="4" s="1"/>
  <c r="B40" i="4"/>
  <c r="E40" i="4" s="1"/>
  <c r="B41" i="4"/>
  <c r="E41" i="4" s="1"/>
  <c r="B42" i="4"/>
  <c r="E42" i="4" s="1"/>
  <c r="B43" i="4"/>
  <c r="E43" i="4" s="1"/>
  <c r="B44" i="4"/>
  <c r="E44" i="4" s="1"/>
  <c r="B45" i="4"/>
  <c r="E45" i="4" s="1"/>
  <c r="B46" i="4"/>
  <c r="E46" i="4" s="1"/>
  <c r="B48" i="4"/>
  <c r="E48" i="4" s="1"/>
  <c r="B49" i="4"/>
  <c r="E49" i="4" s="1"/>
  <c r="B50" i="4"/>
  <c r="E50" i="4" s="1"/>
  <c r="B51" i="4"/>
  <c r="E51" i="4" s="1"/>
  <c r="B52" i="4"/>
  <c r="E52" i="4" s="1"/>
  <c r="B53" i="4"/>
  <c r="E53" i="4" s="1"/>
  <c r="B54" i="4"/>
  <c r="E54" i="4" s="1"/>
  <c r="B68" i="4"/>
  <c r="B67" i="4"/>
  <c r="E67" i="4" s="1"/>
  <c r="A75" i="1"/>
  <c r="A76" i="1"/>
  <c r="A77" i="1"/>
  <c r="A78" i="1"/>
  <c r="A74" i="1"/>
  <c r="A71" i="1"/>
  <c r="A72" i="1"/>
  <c r="A27" i="1"/>
  <c r="A28" i="1"/>
  <c r="A29" i="1"/>
  <c r="A30" i="1"/>
  <c r="A31" i="1"/>
  <c r="A32" i="1"/>
  <c r="A33" i="1"/>
  <c r="A34" i="1"/>
  <c r="A35" i="1"/>
  <c r="A36" i="1"/>
  <c r="A37" i="1"/>
  <c r="A38" i="1"/>
  <c r="A39" i="1"/>
  <c r="A40" i="1"/>
  <c r="A41" i="1"/>
  <c r="A42" i="1"/>
  <c r="A43" i="1"/>
  <c r="A44" i="1"/>
  <c r="A45" i="1"/>
  <c r="A46" i="1"/>
  <c r="A47" i="1"/>
  <c r="A48" i="1"/>
  <c r="A49" i="1"/>
  <c r="A50" i="1"/>
  <c r="A52" i="1"/>
  <c r="A53" i="1"/>
  <c r="A54" i="1"/>
  <c r="A55" i="1"/>
  <c r="A56" i="1"/>
  <c r="A57" i="1"/>
  <c r="A58" i="1"/>
  <c r="A12" i="1"/>
  <c r="A13" i="1"/>
  <c r="A14" i="1"/>
  <c r="A15" i="1"/>
  <c r="A16" i="1"/>
  <c r="A17" i="1"/>
  <c r="A18" i="1"/>
  <c r="A19" i="1"/>
  <c r="A20" i="1"/>
  <c r="A21" i="1"/>
  <c r="A22" i="1"/>
  <c r="A23" i="1"/>
  <c r="A25" i="1"/>
  <c r="A26" i="1"/>
  <c r="A11" i="1"/>
  <c r="B17" i="7"/>
  <c r="B18" i="7"/>
  <c r="B19" i="7"/>
  <c r="B21" i="7"/>
  <c r="B13" i="8" s="1"/>
  <c r="B22" i="7"/>
  <c r="B23" i="7"/>
  <c r="B24" i="7"/>
  <c r="B25" i="7"/>
  <c r="B14" i="8" s="1"/>
  <c r="B26" i="7"/>
  <c r="B27" i="7"/>
  <c r="B28" i="7"/>
  <c r="B29" i="7"/>
  <c r="B30" i="7"/>
  <c r="B31" i="7"/>
  <c r="B32" i="7"/>
  <c r="B33" i="7"/>
  <c r="B35" i="7"/>
  <c r="H68" i="4" l="1"/>
  <c r="A82" i="7" s="1"/>
  <c r="E68" i="4"/>
  <c r="F75" i="4"/>
  <c r="D40" i="4"/>
  <c r="H7" i="4"/>
  <c r="A13" i="8" s="1"/>
  <c r="D43" i="4"/>
  <c r="D39" i="4"/>
  <c r="D35" i="4"/>
  <c r="H52" i="4"/>
  <c r="A66" i="7" s="1"/>
  <c r="H39" i="4"/>
  <c r="A53" i="7" s="1"/>
  <c r="H27" i="4"/>
  <c r="A41" i="7" s="1"/>
  <c r="H10" i="4"/>
  <c r="A24" i="7" s="1"/>
  <c r="H51" i="4"/>
  <c r="A65" i="7" s="1"/>
  <c r="H46" i="4"/>
  <c r="A60" i="7" s="1"/>
  <c r="H42" i="4"/>
  <c r="A56" i="7" s="1"/>
  <c r="H38" i="4"/>
  <c r="A52" i="7" s="1"/>
  <c r="H34" i="4"/>
  <c r="A48" i="7" s="1"/>
  <c r="H30" i="4"/>
  <c r="A44" i="7" s="1"/>
  <c r="H26" i="4"/>
  <c r="A40" i="7" s="1"/>
  <c r="H22" i="4"/>
  <c r="A36" i="7" s="1"/>
  <c r="H17" i="4"/>
  <c r="A31" i="7" s="1"/>
  <c r="H13" i="4"/>
  <c r="A27" i="7" s="1"/>
  <c r="H9" i="4"/>
  <c r="A23" i="7" s="1"/>
  <c r="H48" i="4"/>
  <c r="A62" i="7" s="1"/>
  <c r="H35" i="4"/>
  <c r="A49" i="7" s="1"/>
  <c r="H23" i="4"/>
  <c r="A37" i="7" s="1"/>
  <c r="H14" i="4"/>
  <c r="A28" i="7" s="1"/>
  <c r="H54" i="4"/>
  <c r="A68" i="7" s="1"/>
  <c r="H50" i="4"/>
  <c r="A64" i="7" s="1"/>
  <c r="H45" i="4"/>
  <c r="A59" i="7" s="1"/>
  <c r="H41" i="4"/>
  <c r="A55" i="7" s="1"/>
  <c r="H37" i="4"/>
  <c r="A51" i="7" s="1"/>
  <c r="H33" i="4"/>
  <c r="A47" i="7" s="1"/>
  <c r="H29" i="4"/>
  <c r="A43" i="7" s="1"/>
  <c r="H25" i="4"/>
  <c r="A39" i="7" s="1"/>
  <c r="H21" i="4"/>
  <c r="A35" i="7" s="1"/>
  <c r="H16" i="4"/>
  <c r="A30" i="7" s="1"/>
  <c r="H12" i="4"/>
  <c r="A26" i="7" s="1"/>
  <c r="H8" i="4"/>
  <c r="A22" i="7" s="1"/>
  <c r="H43" i="4"/>
  <c r="A57" i="7" s="1"/>
  <c r="H31" i="4"/>
  <c r="A45" i="7" s="1"/>
  <c r="H18" i="4"/>
  <c r="A32" i="7" s="1"/>
  <c r="H53" i="4"/>
  <c r="A67" i="7" s="1"/>
  <c r="H49" i="4"/>
  <c r="A63" i="7" s="1"/>
  <c r="H44" i="4"/>
  <c r="A58" i="7" s="1"/>
  <c r="H40" i="4"/>
  <c r="A54" i="7" s="1"/>
  <c r="H36" i="4"/>
  <c r="A50" i="7" s="1"/>
  <c r="H32" i="4"/>
  <c r="A46" i="7" s="1"/>
  <c r="H28" i="4"/>
  <c r="A42" i="7" s="1"/>
  <c r="H24" i="4"/>
  <c r="A38" i="7" s="1"/>
  <c r="H19" i="4"/>
  <c r="A33" i="7" s="1"/>
  <c r="H15" i="4"/>
  <c r="A29" i="7" s="1"/>
  <c r="H11" i="4"/>
  <c r="A25" i="7" s="1"/>
  <c r="H67" i="4"/>
  <c r="A81" i="7" s="1"/>
  <c r="A19" i="8"/>
  <c r="D54" i="4"/>
  <c r="D50" i="4"/>
  <c r="D41" i="4"/>
  <c r="D37" i="4"/>
  <c r="D51" i="4"/>
  <c r="D46" i="4"/>
  <c r="D42" i="4"/>
  <c r="D34" i="4"/>
  <c r="D48" i="4"/>
  <c r="D22" i="4"/>
  <c r="A8" i="1"/>
  <c r="A9" i="1"/>
  <c r="A7" i="1"/>
  <c r="B3" i="4"/>
  <c r="B4" i="4"/>
  <c r="B5" i="4"/>
  <c r="E5" i="4" s="1"/>
  <c r="H4" i="4" l="1"/>
  <c r="A18" i="7" s="1"/>
  <c r="E4" i="4"/>
  <c r="H3" i="4"/>
  <c r="A17" i="7" s="1"/>
  <c r="E3" i="4"/>
  <c r="A21" i="7"/>
  <c r="A27" i="8"/>
  <c r="A17" i="8"/>
  <c r="A20" i="8"/>
  <c r="A23" i="8"/>
  <c r="A25" i="8"/>
  <c r="A22" i="8"/>
  <c r="A14" i="8"/>
  <c r="A21" i="8"/>
  <c r="A15" i="8"/>
  <c r="A26" i="8"/>
  <c r="A16" i="8"/>
  <c r="A28" i="8"/>
  <c r="A24" i="8"/>
  <c r="A18" i="8"/>
  <c r="B39" i="8" l="1"/>
  <c r="B38" i="8"/>
  <c r="B37" i="8"/>
  <c r="B36" i="8"/>
  <c r="B12" i="8"/>
  <c r="B119" i="7"/>
  <c r="B103" i="7"/>
  <c r="B98" i="7"/>
  <c r="B15" i="7"/>
  <c r="E62" i="1"/>
  <c r="D76" i="7"/>
  <c r="C62" i="4" s="1"/>
  <c r="D70" i="7"/>
  <c r="C56" i="4" s="1"/>
  <c r="E64" i="5"/>
  <c r="E60" i="5"/>
  <c r="D72" i="7" s="1"/>
  <c r="C58" i="4" s="1"/>
  <c r="B60" i="5"/>
  <c r="E58" i="5"/>
  <c r="B58" i="5"/>
  <c r="C75" i="7"/>
  <c r="C32" i="8" s="1"/>
  <c r="B62" i="1"/>
  <c r="E60" i="1"/>
  <c r="B60" i="1"/>
  <c r="B118" i="7"/>
  <c r="B97" i="7"/>
  <c r="G75" i="4" l="1"/>
  <c r="F76" i="4" s="1"/>
  <c r="B88" i="7"/>
  <c r="B87" i="7"/>
  <c r="B86" i="7"/>
  <c r="B85" i="7"/>
  <c r="B84" i="7"/>
  <c r="B71" i="4"/>
  <c r="B72" i="4"/>
  <c r="B73" i="4"/>
  <c r="B74" i="4"/>
  <c r="B70" i="4"/>
  <c r="B55" i="4"/>
  <c r="B57" i="4"/>
  <c r="B60" i="4"/>
  <c r="B61" i="4"/>
  <c r="B63" i="4"/>
  <c r="B64" i="4"/>
  <c r="B65" i="4"/>
  <c r="D21" i="4"/>
  <c r="D8" i="4"/>
  <c r="D9" i="4"/>
  <c r="D10" i="4"/>
  <c r="B78" i="7"/>
  <c r="B34" i="8" s="1"/>
  <c r="B79" i="7"/>
  <c r="B77" i="7"/>
  <c r="B33" i="8" s="1"/>
  <c r="B75" i="7"/>
  <c r="B32" i="8" s="1"/>
  <c r="B74" i="7"/>
  <c r="B31" i="8" s="1"/>
  <c r="B71" i="7"/>
  <c r="B30" i="8" s="1"/>
  <c r="B36" i="7"/>
  <c r="B15" i="8" s="1"/>
  <c r="C85" i="7"/>
  <c r="C37" i="8" s="1"/>
  <c r="C86" i="7"/>
  <c r="C38" i="8" s="1"/>
  <c r="C87" i="7"/>
  <c r="C39" i="8" s="1"/>
  <c r="C88" i="7"/>
  <c r="C84" i="7"/>
  <c r="C36" i="8" s="1"/>
  <c r="G75" i="1"/>
  <c r="G76" i="1"/>
  <c r="G77" i="1"/>
  <c r="G78" i="1"/>
  <c r="G74" i="1"/>
  <c r="G70" i="5"/>
  <c r="G69" i="5"/>
  <c r="G68" i="5"/>
  <c r="G67" i="5"/>
  <c r="G66" i="5"/>
  <c r="G65" i="5"/>
  <c r="G64" i="5"/>
  <c r="G63" i="5"/>
  <c r="G62" i="5"/>
  <c r="G60" i="5"/>
  <c r="G59" i="5"/>
  <c r="G58" i="5"/>
  <c r="G57" i="5"/>
  <c r="G24" i="5"/>
  <c r="G23" i="5"/>
  <c r="G22" i="5"/>
  <c r="G21" i="5"/>
  <c r="G20" i="5"/>
  <c r="G19" i="5"/>
  <c r="G18" i="5"/>
  <c r="G17" i="5"/>
  <c r="G16" i="5"/>
  <c r="G15" i="5"/>
  <c r="G14" i="5"/>
  <c r="G13" i="5"/>
  <c r="G12" i="5"/>
  <c r="G11" i="5"/>
  <c r="G10" i="5"/>
  <c r="G12" i="1"/>
  <c r="G13" i="1"/>
  <c r="G14" i="1"/>
  <c r="G15" i="1"/>
  <c r="G16" i="1"/>
  <c r="G17" i="1"/>
  <c r="G18" i="1"/>
  <c r="G19" i="1"/>
  <c r="G20" i="1"/>
  <c r="G21" i="1"/>
  <c r="G22" i="1"/>
  <c r="G23" i="1"/>
  <c r="G25" i="1"/>
  <c r="G26" i="1"/>
  <c r="G59" i="1"/>
  <c r="G60" i="1"/>
  <c r="G61" i="1"/>
  <c r="G64" i="1"/>
  <c r="G65" i="1"/>
  <c r="G67" i="1"/>
  <c r="G68" i="1"/>
  <c r="G69" i="1"/>
  <c r="G71" i="1"/>
  <c r="G72" i="1"/>
  <c r="G11" i="1"/>
  <c r="C71" i="7"/>
  <c r="C30" i="8" s="1"/>
  <c r="D71" i="7"/>
  <c r="D30" i="8" s="1"/>
  <c r="C74" i="7"/>
  <c r="C31" i="8" s="1"/>
  <c r="D74" i="7"/>
  <c r="D31" i="8" s="1"/>
  <c r="D75" i="7"/>
  <c r="D32" i="8" s="1"/>
  <c r="C77" i="7"/>
  <c r="C33" i="8" s="1"/>
  <c r="D77" i="7"/>
  <c r="D33" i="8" s="1"/>
  <c r="C78" i="7"/>
  <c r="C34" i="8" s="1"/>
  <c r="D78" i="7"/>
  <c r="D34" i="8" s="1"/>
  <c r="C79" i="7"/>
  <c r="D79" i="7"/>
  <c r="D81" i="7"/>
  <c r="D82" i="7"/>
  <c r="B76" i="7"/>
  <c r="B72" i="7"/>
  <c r="B70" i="7"/>
  <c r="A67" i="5"/>
  <c r="A66" i="5"/>
  <c r="A65" i="5"/>
  <c r="A63" i="5"/>
  <c r="A62" i="5"/>
  <c r="A59" i="5"/>
  <c r="A57" i="5"/>
  <c r="A59" i="1"/>
  <c r="A61" i="1"/>
  <c r="A64" i="1"/>
  <c r="A65" i="1"/>
  <c r="A67" i="1"/>
  <c r="A68" i="1"/>
  <c r="A69" i="1"/>
  <c r="H63" i="4" l="1"/>
  <c r="A77" i="7" s="1"/>
  <c r="E63" i="4"/>
  <c r="H72" i="4"/>
  <c r="E72" i="4"/>
  <c r="H71" i="4"/>
  <c r="E71" i="4"/>
  <c r="H60" i="4"/>
  <c r="A74" i="7" s="1"/>
  <c r="E60" i="4"/>
  <c r="H64" i="4"/>
  <c r="A78" i="7" s="1"/>
  <c r="E64" i="4"/>
  <c r="H57" i="4"/>
  <c r="A71" i="7" s="1"/>
  <c r="E57" i="4"/>
  <c r="H55" i="4"/>
  <c r="A69" i="7" s="1"/>
  <c r="E55" i="4"/>
  <c r="H73" i="4"/>
  <c r="E73" i="4"/>
  <c r="H70" i="4"/>
  <c r="E70" i="4"/>
  <c r="H65" i="4"/>
  <c r="A79" i="7" s="1"/>
  <c r="E65" i="4"/>
  <c r="H74" i="4"/>
  <c r="E74" i="4"/>
  <c r="H61" i="4"/>
  <c r="A75" i="7" s="1"/>
  <c r="E61" i="4"/>
  <c r="E75" i="4" s="1"/>
  <c r="E76" i="4" s="1"/>
  <c r="D63" i="4"/>
  <c r="A33" i="8"/>
  <c r="D55" i="4"/>
  <c r="A29" i="8"/>
  <c r="D70" i="4"/>
  <c r="D71" i="4"/>
  <c r="D61" i="4"/>
  <c r="D60" i="4"/>
  <c r="A31" i="8"/>
  <c r="D73" i="4"/>
  <c r="D64" i="4"/>
  <c r="A34" i="8"/>
  <c r="D57" i="4"/>
  <c r="A30" i="8"/>
  <c r="D72" i="4"/>
  <c r="C72" i="7"/>
  <c r="B58" i="4" s="1"/>
  <c r="C70" i="7"/>
  <c r="B56" i="4" s="1"/>
  <c r="E66" i="1"/>
  <c r="G66" i="1" s="1"/>
  <c r="C76" i="7"/>
  <c r="B62" i="4" s="1"/>
  <c r="G62" i="1"/>
  <c r="D11" i="4"/>
  <c r="D7" i="4"/>
  <c r="A32" i="8" l="1"/>
  <c r="B75" i="4"/>
  <c r="B11" i="8" s="1"/>
  <c r="D75" i="4"/>
  <c r="D76" i="4" s="1"/>
</calcChain>
</file>

<file path=xl/sharedStrings.xml><?xml version="1.0" encoding="utf-8"?>
<sst xmlns="http://schemas.openxmlformats.org/spreadsheetml/2006/main" count="323" uniqueCount="238">
  <si>
    <t>speelt met leeftijdgenoten</t>
  </si>
  <si>
    <t>speelt graag alleen</t>
  </si>
  <si>
    <t>komt gemakkelijk tot spelen</t>
  </si>
  <si>
    <t>zoekt contact met leeftijdgenoten</t>
  </si>
  <si>
    <t>zoekt contact met volwassenen</t>
  </si>
  <si>
    <t>wil alles ontdekken en is geïnteresseerd in nieuwe materialen/ omgeving</t>
  </si>
  <si>
    <t>stelt waarom-vragen</t>
  </si>
  <si>
    <t>leert door uitproberen en oefenen</t>
  </si>
  <si>
    <t>begrijpt wat er wordt gezegd</t>
  </si>
  <si>
    <t>zoekt zelfstandig iets uit</t>
  </si>
  <si>
    <t>vraagt naar betekenis van woorden</t>
  </si>
  <si>
    <t>wil moeilijke woorden begrijpen</t>
  </si>
  <si>
    <t>praat in goede zinnen</t>
  </si>
  <si>
    <t>heeft interesse in letters/ lezen</t>
  </si>
  <si>
    <t>heeft interesse in schrijven</t>
  </si>
  <si>
    <t>heeft interesse in getallen/cijfers</t>
  </si>
  <si>
    <t>heeft besef van tijd (bijvoorbeeld verschil tussen vandaag en morgen)</t>
  </si>
  <si>
    <t>heeft interesse in puzzelen</t>
  </si>
  <si>
    <t>heeft interesse in tekenen</t>
  </si>
  <si>
    <t>heeft interesse in knutselen</t>
  </si>
  <si>
    <t>heeft interesse in versjes/liedjes</t>
  </si>
  <si>
    <t>heeft interesse in muziek</t>
  </si>
  <si>
    <t>heeft interesse in bouw- en constructiemateriaal</t>
  </si>
  <si>
    <t>bouwt bouwplaten na</t>
  </si>
  <si>
    <t>werkt nauwkeurig</t>
  </si>
  <si>
    <t>kan geconcentreerd met een activiteit bezig zijn</t>
  </si>
  <si>
    <t>komt voor zichzelf op</t>
  </si>
  <si>
    <t>heeft vertrouwen in wat hij/ zij zelf kan</t>
  </si>
  <si>
    <t>neemt initiatief</t>
  </si>
  <si>
    <t>kan gemakkelijk wennen in nieuwe situaties</t>
  </si>
  <si>
    <t>is open en spontaan</t>
  </si>
  <si>
    <t>is nieuwsgierig</t>
  </si>
  <si>
    <t>voert ideeën en plannen uit</t>
  </si>
  <si>
    <t>kan zich aan regels en afspraken houden</t>
  </si>
  <si>
    <t>heeft een goed geheugen</t>
  </si>
  <si>
    <t>Hoe zal uw kind het op school doen?</t>
  </si>
  <si>
    <t>Hoe snel zal uw kind zich ontwikkelen?</t>
  </si>
  <si>
    <t>Hoe goed zal uw kind spelen/werken?</t>
  </si>
  <si>
    <t>Hoeveel zal uw kind zich voor school inspannen?</t>
  </si>
  <si>
    <t>Hoe graag zal uw kind naar school gaan?</t>
  </si>
  <si>
    <t>Welke verwachtingen heeft uw kind van school?</t>
  </si>
  <si>
    <t>Ruimte voor verdere opmerkingen</t>
  </si>
  <si>
    <t>Even veel</t>
  </si>
  <si>
    <t>Iets meer</t>
  </si>
  <si>
    <t>Meer</t>
  </si>
  <si>
    <t>Iets minder</t>
  </si>
  <si>
    <t>Minder</t>
  </si>
  <si>
    <t>&lt;&lt;</t>
  </si>
  <si>
    <t>Minder
&lt;&lt;</t>
  </si>
  <si>
    <t>Iets minder
&lt;</t>
  </si>
  <si>
    <t>Iets meer
&gt;</t>
  </si>
  <si>
    <t>Meer
&gt;&gt;</t>
  </si>
  <si>
    <t>&lt;</t>
  </si>
  <si>
    <t>&gt;</t>
  </si>
  <si>
    <t>&gt;&gt;</t>
  </si>
  <si>
    <t>Even veel
&lt; &gt;</t>
  </si>
  <si>
    <t>telt in de juiste volgorde (1,2,3)</t>
  </si>
  <si>
    <t>Mijn kind... / Het kind ....</t>
  </si>
  <si>
    <t>Ouders</t>
  </si>
  <si>
    <t>Leerkracht</t>
  </si>
  <si>
    <t>Voorbeelden van doorvragen</t>
  </si>
  <si>
    <t>Toelichting</t>
  </si>
  <si>
    <t>&lt; &gt;</t>
  </si>
  <si>
    <t>Is er sprake van wederkerigheid in gesprekjes?</t>
  </si>
  <si>
    <t>Waar blijkt dat uit? Voorbeelden?</t>
  </si>
  <si>
    <t>Leer-
kracht</t>
  </si>
  <si>
    <t>Verwachtingen ouders ten aanzien van het kind op school</t>
  </si>
  <si>
    <t>*</t>
  </si>
  <si>
    <t>kan optellen</t>
  </si>
  <si>
    <t>vergelijkt  en sorteert (grootte, lengte, kleur , vorm etc.)</t>
  </si>
  <si>
    <t>* Mooij</t>
  </si>
  <si>
    <t>Wat heeft het kind nodig om verder te ontwikkelen op school?</t>
  </si>
  <si>
    <t>!</t>
  </si>
  <si>
    <t>Welke verwachtingen heeft het kind van school?</t>
  </si>
  <si>
    <t>Overige informatie (afkomstig van ouders en/of leerkracht)</t>
  </si>
  <si>
    <t>* Items uit de beginkenmerkenlijst van Ton Mooij m.b.t. indicaties van een ontwikkelingsvoorsprong</t>
  </si>
  <si>
    <t>onderdeel van de intakeprocedure van kleuters</t>
  </si>
  <si>
    <t xml:space="preserve">Ingevuld door de ouder (vlak voor kind naar groep 1 gaat), en door de leerkracht (4-6 weken na binnenkomst van de leerling). Aansluitend vindt gesprek tussen ouder en leerkracht plaats. </t>
  </si>
  <si>
    <t>Werkwijze voor de school</t>
  </si>
  <si>
    <r>
      <t>= Verschil van inzicht m.b.t. het beeld dat ouders en leerkracht van het kind hebben (</t>
    </r>
    <r>
      <rPr>
        <sz val="11"/>
        <color rgb="FFC00000"/>
        <rFont val="Symbol"/>
        <family val="1"/>
        <charset val="2"/>
      </rPr>
      <t>³</t>
    </r>
    <r>
      <rPr>
        <sz val="11"/>
        <color rgb="FFC00000"/>
        <rFont val="Calibri"/>
        <family val="2"/>
      </rPr>
      <t xml:space="preserve"> 2 antwoordopties verschil)</t>
    </r>
  </si>
  <si>
    <t>Algemene inschrijfformulier</t>
  </si>
  <si>
    <t>Ingevuld door ouders bij aanmelding, al dan niet centraal binnen een bestuur ingevoerd.</t>
  </si>
  <si>
    <t>Doorvragen over gezinssituatie en bijzonderheden van het kind, als aanvulling op het algemene inschrijfformulier</t>
  </si>
  <si>
    <t xml:space="preserve">De wijze waarop dit gebeurt is schoolafhankelijk. Belangrijk onderwerpen zijn in ieder geval gezinssamenstelling/anders-taligheid/medische bijzonderheden, VVE traject etc. </t>
  </si>
  <si>
    <t>Intakevragenlijst kleuters</t>
  </si>
  <si>
    <t>Verantwoording van de totstandkoming van de Intakevragenlijst Kleuters</t>
  </si>
  <si>
    <r>
      <rPr>
        <b/>
        <sz val="9"/>
        <color theme="1"/>
        <rFont val="Calibri"/>
        <family val="2"/>
        <scheme val="minor"/>
      </rPr>
      <t>Referenties</t>
    </r>
    <r>
      <rPr>
        <sz val="9"/>
        <color theme="1"/>
        <rFont val="Calibri"/>
        <family val="2"/>
        <scheme val="minor"/>
      </rPr>
      <t xml:space="preserve">
• Dijkstra, E (2016), Differentiatie komt uit de kast, </t>
    </r>
    <r>
      <rPr>
        <i/>
        <sz val="9"/>
        <color theme="1"/>
        <rFont val="Calibri"/>
        <family val="2"/>
        <scheme val="minor"/>
      </rPr>
      <t>Talent, nr. 2</t>
    </r>
    <r>
      <rPr>
        <sz val="9"/>
        <color theme="1"/>
        <rFont val="Calibri"/>
        <family val="2"/>
        <scheme val="minor"/>
      </rPr>
      <t xml:space="preserve">, jaargang 18 (27-30).
• Houkema, D. (2012). </t>
    </r>
    <r>
      <rPr>
        <i/>
        <sz val="9"/>
        <color theme="1"/>
        <rFont val="Calibri"/>
        <family val="2"/>
        <scheme val="minor"/>
      </rPr>
      <t>Screeningsinstrument '(Hoog)begaafdheid-In-Zicht'</t>
    </r>
    <r>
      <rPr>
        <sz val="9"/>
        <color theme="1"/>
        <rFont val="Calibri"/>
        <family val="2"/>
        <scheme val="minor"/>
      </rPr>
      <t xml:space="preserve">. Hulpmiddel gevonden op 6 januari 2014 van: http://www.hoogbegaafdheid-in-zicht.nl/screening
• Klein Tank, M. &amp; Linde - Meijerink, G. van der (2014). </t>
    </r>
    <r>
      <rPr>
        <i/>
        <sz val="9"/>
        <color theme="1"/>
        <rFont val="Calibri"/>
        <family val="2"/>
        <scheme val="minor"/>
      </rPr>
      <t>Kijk op ontwikkeling in de voorschoolse voorzieningen</t>
    </r>
    <r>
      <rPr>
        <sz val="9"/>
        <color theme="1"/>
        <rFont val="Calibri"/>
        <family val="2"/>
        <scheme val="minor"/>
      </rPr>
      <t xml:space="preserve">. Enschede: SLO.
• Markus, I., Jongerius, J. (2003). </t>
    </r>
    <r>
      <rPr>
        <i/>
        <sz val="9"/>
        <color theme="1"/>
        <rFont val="Calibri"/>
        <family val="2"/>
        <scheme val="minor"/>
      </rPr>
      <t>Kijk op ontwikkeling in de onderbouw</t>
    </r>
    <r>
      <rPr>
        <sz val="9"/>
        <color theme="1"/>
        <rFont val="Calibri"/>
        <family val="2"/>
        <scheme val="minor"/>
      </rPr>
      <t xml:space="preserve">. Enschede: SLO
• Mooij, T. &amp; Smeets, E. (1997). </t>
    </r>
    <r>
      <rPr>
        <i/>
        <sz val="9"/>
        <color theme="1"/>
        <rFont val="Calibri"/>
        <family val="2"/>
        <scheme val="minor"/>
      </rPr>
      <t>Beginkenmerken van leerlingen in de basisschool</t>
    </r>
    <r>
      <rPr>
        <sz val="9"/>
        <color theme="1"/>
        <rFont val="Calibri"/>
        <family val="2"/>
        <scheme val="minor"/>
      </rPr>
      <t xml:space="preserve">. Nijmegen/ Ubbergen: KU, ITS/UTF.
• Mooij, T. (2011). Beginkenmerken en Pedagogisch-Didactische Kernstructuur. Handleiding instrumentatie en werkwijzen in scholen primair onderwijs. ITS, Radboud Universiteit Nijmegen.
• Mooij, T. (2011). Competentiegebieden en Pedagogisch-Didactische Kernstructuur. </t>
    </r>
    <r>
      <rPr>
        <i/>
        <sz val="9"/>
        <color theme="1"/>
        <rFont val="Calibri"/>
        <family val="2"/>
        <scheme val="minor"/>
      </rPr>
      <t>Handleiding instrumentatie en werkwijzen in scholen primair onderwijs</t>
    </r>
    <r>
      <rPr>
        <sz val="9"/>
        <color theme="1"/>
        <rFont val="Calibri"/>
        <family val="2"/>
        <scheme val="minor"/>
      </rPr>
      <t xml:space="preserve">. ITS, Radboud Universiteit Nijmegen.
• Mooij, T. (2013). Onderwijs en cognitief hoogbegaafde leerlingen: Tussenbalans van interventie in Leonardoscholen. </t>
    </r>
    <r>
      <rPr>
        <i/>
        <sz val="9"/>
        <color theme="1"/>
        <rFont val="Calibri"/>
        <family val="2"/>
        <scheme val="minor"/>
      </rPr>
      <t>Tijdschrift voor Orthopedagogiek, 52</t>
    </r>
    <r>
      <rPr>
        <sz val="9"/>
        <color theme="1"/>
        <rFont val="Calibri"/>
        <family val="2"/>
        <scheme val="minor"/>
      </rPr>
      <t xml:space="preserve"> (426-441).
• Mooij, T. (2013). Regulier onderwijs en cognitief hoogbegaafde leerlingen: Van te late ad-hoc reactie naar systematische optimalisering. </t>
    </r>
    <r>
      <rPr>
        <i/>
        <sz val="9"/>
        <color theme="1"/>
        <rFont val="Calibri"/>
        <family val="2"/>
        <scheme val="minor"/>
      </rPr>
      <t>Tijdschrift voor Orthopedagogiek, 52</t>
    </r>
    <r>
      <rPr>
        <sz val="9"/>
        <color theme="1"/>
        <rFont val="Calibri"/>
        <family val="2"/>
        <scheme val="minor"/>
      </rPr>
      <t xml:space="preserve"> (497-520).
• Project Brede schoolontwikkeling Nijmegen (2014), </t>
    </r>
    <r>
      <rPr>
        <i/>
        <sz val="9"/>
        <color theme="1"/>
        <rFont val="Calibri"/>
        <family val="2"/>
        <scheme val="minor"/>
      </rPr>
      <t>Alle kinderen in beeld</t>
    </r>
    <r>
      <rPr>
        <sz val="9"/>
        <color theme="1"/>
        <rFont val="Calibri"/>
        <family val="2"/>
        <scheme val="minor"/>
      </rPr>
      <t xml:space="preserve">. Maart 2016 gevonden op http://www.bredescholen-nijmegen.nl/ontwikkelarrangement/alle-kinderen-in-beeld.aspx 
• Schouten, E. (2011). </t>
    </r>
    <r>
      <rPr>
        <i/>
        <sz val="9"/>
        <color theme="1"/>
        <rFont val="Calibri"/>
        <family val="2"/>
        <scheme val="minor"/>
      </rPr>
      <t>Een ster in Talent. Resultaat van tien jaar krachtenbundeling</t>
    </r>
    <r>
      <rPr>
        <sz val="9"/>
        <color theme="1"/>
        <rFont val="Calibri"/>
        <family val="2"/>
        <scheme val="minor"/>
      </rPr>
      <t xml:space="preserve">. Nijmegen: Het Talent/Conexus.
• Vries de, P (3e druk, 2010). </t>
    </r>
    <r>
      <rPr>
        <i/>
        <sz val="9"/>
        <color theme="1"/>
        <rFont val="Calibri"/>
        <family val="2"/>
        <scheme val="minor"/>
      </rPr>
      <t>Handboek Ouders in de school</t>
    </r>
    <r>
      <rPr>
        <sz val="9"/>
        <color theme="1"/>
        <rFont val="Calibri"/>
        <family val="2"/>
        <scheme val="minor"/>
      </rPr>
      <t>. Amersfoort: CPS.</t>
    </r>
  </si>
  <si>
    <t>Naam leerkracht(en):</t>
  </si>
  <si>
    <r>
      <rPr>
        <b/>
        <sz val="11"/>
        <color theme="1"/>
        <rFont val="Calibri"/>
        <family val="2"/>
        <scheme val="minor"/>
      </rPr>
      <t>De vragenlijst als onderdeel van de intakeprocedure</t>
    </r>
    <r>
      <rPr>
        <sz val="11"/>
        <color theme="1"/>
        <rFont val="Calibri"/>
        <family val="2"/>
        <scheme val="minor"/>
      </rPr>
      <t xml:space="preserve">
Deze vragenlijst kan deel uitmaken van een intakeprocedure, zoals veel scholen dit doen, zie onderstaande tabel.</t>
    </r>
  </si>
  <si>
    <t>1.</t>
  </si>
  <si>
    <t>2.</t>
  </si>
  <si>
    <r>
      <rPr>
        <b/>
        <sz val="12"/>
        <color theme="1"/>
        <rFont val="Symbol"/>
        <family val="1"/>
        <charset val="2"/>
      </rPr>
      <t xml:space="preserve"> </t>
    </r>
    <r>
      <rPr>
        <sz val="16"/>
        <color theme="1"/>
        <rFont val="Wingdings"/>
        <charset val="2"/>
      </rPr>
      <t>?</t>
    </r>
    <r>
      <rPr>
        <b/>
        <sz val="12"/>
        <color theme="1"/>
        <rFont val="Calibri"/>
        <family val="2"/>
        <scheme val="minor"/>
      </rPr>
      <t xml:space="preserve"> Schets in het kort de ontwikkeling van uw kind tot nu toe:</t>
    </r>
  </si>
  <si>
    <t>Zelfredzaamheid</t>
  </si>
  <si>
    <t>is overdag zindelijk</t>
  </si>
  <si>
    <t>is 's nachts zindelijk</t>
  </si>
  <si>
    <t>is verlegen/teruggetrokken</t>
  </si>
  <si>
    <t>heeft een eigen mening die hij/zij duidelijk maakt</t>
  </si>
  <si>
    <t>kan omgaan met de eigen emoties</t>
  </si>
  <si>
    <t>is beweeglijk</t>
  </si>
  <si>
    <t>speelt naast leeftijdgenoten (speelt zijn eigen spel)</t>
  </si>
  <si>
    <t>neemt de leiding</t>
  </si>
  <si>
    <t>wil de omgeving precies kennen</t>
  </si>
  <si>
    <t>begrijpt de wereld om hem/haar heen</t>
  </si>
  <si>
    <t>vraagt hulp als hij/zij dat nodig vindt</t>
  </si>
  <si>
    <t>is bang om fouten te maken</t>
  </si>
  <si>
    <t>denkt eerst even na voordat hij/zij iets doet</t>
  </si>
  <si>
    <t>heeft diepgaande interesse in bepaalde onderwerpen</t>
  </si>
  <si>
    <t>beschikt over een ruime woordenschat</t>
  </si>
  <si>
    <t>gebruikt 'dus'-zinnen (oorzaak-gevolg)</t>
  </si>
  <si>
    <t>de fijne motorische bewegingen verlopen soepel en gecoördineerd (kleuren, plakken, tekenen, werken met kleine constructiematerialen)</t>
  </si>
  <si>
    <t>de grove, doelgerichte bewegingen verlopen soepel en gecoördineerd (rennen, springen, klimmen)</t>
  </si>
  <si>
    <t>Spel- en leerontwikkeling</t>
  </si>
  <si>
    <t>Ontluikende geletterdheid &amp; Taal-/spraakontwikkeling</t>
  </si>
  <si>
    <t>Ontluikende gecijferdheid &amp; Rekenontwikkeling</t>
  </si>
  <si>
    <t>Motorische ontwikkeling</t>
  </si>
  <si>
    <t>Verwachting ten aanzien van schoolbeleving</t>
  </si>
  <si>
    <t xml:space="preserve">Waaraan merkt u dat uw kind een goed geheugen heeft/ een minder goed geheugen heeft? Kan uw kind twee opdrachten tegelijk onthouden én uitvoeren. Of meer dan twee?                                                                                </t>
  </si>
  <si>
    <t>Welke aanpassingsproblemen zijn er? Is dit veranderd sinds uw kind naar school gaat? Zo ja, hoe? Past uw kind zich aan sinds het naar school gaat? Waaruit blijkt dit?</t>
  </si>
  <si>
    <t xml:space="preserve">Wat is favoriet? Hoe speelt uw kind? 
Is er sprake van gevarieerd spel?                                     </t>
  </si>
  <si>
    <t>Kunt u dat toelichten?</t>
  </si>
  <si>
    <t xml:space="preserve">Hoe gaat het thuis wat betreft het initiatief nemen: is uw kind hierin flexibel of eerder 'leiding nemend', 'bazig' en/of 'zelfbepalend'? Hoe kan uw kind hierin worden ondersteund?                                                                </t>
  </si>
  <si>
    <t>Speelt uw kind juist met jongere kinderen, oudere kinderen of graag met volwassenen?</t>
  </si>
  <si>
    <t>Kunt u toelichten waaruit blijkt dat uw kind nauwkeurig wil weten hoe iets in elkaar steekt? Wanneer speelt dit?</t>
  </si>
  <si>
    <t xml:space="preserve">Is deze nieuwsgierigheid kortdurend of eerder lang en intensief?           </t>
  </si>
  <si>
    <t xml:space="preserve">Hoe gaat u hiermee om als ouders?          </t>
  </si>
  <si>
    <t xml:space="preserve">Hoe gaat uw kind om met fouten? Hoe begeleidt u uw kind hierin? Hoe gaat uw kind om met frustratie? Hoe begeleidt u uw kind hierin?                                                                 </t>
  </si>
  <si>
    <t xml:space="preserve">Werkt uw kind altijd nauwkeurig/ slordig of alleen bij bepaalde dingen? Maakt uw dingen af?         </t>
  </si>
  <si>
    <t xml:space="preserve">Is uw kind hierin ongeremd en impulsief of denkt hij juist na voordat hij iets doet?                            </t>
  </si>
  <si>
    <t xml:space="preserve">In welke onderwerpen heeft uw kind diepgaande interesse?  </t>
  </si>
  <si>
    <t xml:space="preserve">Van hoeveel stukjes maakt uw kind puzzels? Ook zonder een voorbeeld?                                                </t>
  </si>
  <si>
    <t xml:space="preserve">Knutselt het vanuit eigen fantasie of van een voorbeeld?                                                            </t>
  </si>
  <si>
    <t xml:space="preserve">Welke interesse in muziek heeft uw kind?               </t>
  </si>
  <si>
    <t xml:space="preserve">Met welke materialen bouwt uw kind?                                                  </t>
  </si>
  <si>
    <t xml:space="preserve">Wat bouwt uw kind bijvoorbeeld na?                </t>
  </si>
  <si>
    <t xml:space="preserve">Kent uw kind liedjes snel uit het hoofd? Of vindt uw kind dit juist lastig?                                                           </t>
  </si>
  <si>
    <t xml:space="preserve">Reageert uw kind passend/ goed op vragen en uitleg? Heeft uw kind voldoende aan uitleg in woorden of heeft hij/zij visuele ondersteuning nodig of werkt 'voordoen' beter?                                                                                     </t>
  </si>
  <si>
    <t xml:space="preserve">Heeft uw kind belangstelling voor boeken/ verhalen/voorleesactiviteiten? Heeft uw kind plezier in rijmen? Wat leest uw kind?                                                            </t>
  </si>
  <si>
    <t xml:space="preserve">Gebruikt hij/zij voor het tellen zijn omgeving? Telt het bijv. tegeltjes of stoelen?                                                               </t>
  </si>
  <si>
    <t xml:space="preserve">Welke sommetjes maakt uw kind? </t>
  </si>
  <si>
    <t xml:space="preserve">Hoe gaat uw kind om met oefenen bij motorische activiteiten (bijv. leren fietsen)? Oefent uw kind graag en vaak? Of wil het iets in één keer kunnen? Ziet het gevaren en oefent daarom niet graag (bijv. als ik val, dan…). Hoe gaat u daarmee om? Hoe kunnen we hierin samenwerken?  </t>
  </si>
  <si>
    <r>
      <rPr>
        <sz val="16"/>
        <color theme="1"/>
        <rFont val="Wingdings"/>
        <charset val="2"/>
      </rPr>
      <t>?</t>
    </r>
    <r>
      <rPr>
        <b/>
        <i/>
        <sz val="12"/>
        <color theme="1"/>
        <rFont val="Calibri"/>
        <family val="2"/>
        <scheme val="minor"/>
      </rPr>
      <t xml:space="preserve"> Aanvullende informatie</t>
    </r>
  </si>
  <si>
    <t>Waar is uw kind goed in?</t>
  </si>
  <si>
    <t>Wat maakt uw kind blij?</t>
  </si>
  <si>
    <t>Zijn er bijzonderheden in de ontwikkeling van uw kind die in bovenstaande niet aan de orde zijn geweest, en wel belangrijk zijn voor de leerkracht om te weten?</t>
  </si>
  <si>
    <r>
      <t xml:space="preserve">Is er sprake geweest van externe hulp, en zo ja welke hulp is dat? Loopt dit nog? 
</t>
    </r>
    <r>
      <rPr>
        <i/>
        <sz val="12"/>
        <color theme="1"/>
        <rFont val="Calibri"/>
        <family val="2"/>
        <scheme val="minor"/>
      </rPr>
      <t>Bijv. logopedie, gezinsgerichte ondersteuning, fysiotherapie.</t>
    </r>
  </si>
  <si>
    <t>Waar is het kind goed in?</t>
  </si>
  <si>
    <t>Wat maakt het kind blij?</t>
  </si>
  <si>
    <t xml:space="preserve">Wat kan het kind boos, angstig, of verdrietig maken? </t>
  </si>
  <si>
    <t>heeft fantasiespel en doen-alsof spel</t>
  </si>
  <si>
    <t>Wanneer is uw kind met name geconcentreerd en wanneer juist niet? Wat doet uw kind als het niet geconcentreerd is? Hoe gaat uw kind om met dingen die het al kan (herhaling)?</t>
  </si>
  <si>
    <t>Verschil?</t>
  </si>
  <si>
    <t>Kunt u dit uitleggen/toelichten?</t>
  </si>
  <si>
    <t xml:space="preserve">Zoekt uw kind juist contact met jongere of oudere kinderen?                                                    </t>
  </si>
  <si>
    <t>kan zich grotendeels zelf redden 
(eten/drinken, jas/schoenen, wc bezoek)</t>
  </si>
  <si>
    <t>Tips/ adviezen (van ouders) om hiermee om te gaan</t>
  </si>
  <si>
    <r>
      <t xml:space="preserve">Indien er medische bijzonderheden zijn, welke zijn dat? 
</t>
    </r>
    <r>
      <rPr>
        <i/>
        <sz val="12"/>
        <color theme="1"/>
        <rFont val="Calibri"/>
        <family val="2"/>
        <scheme val="minor"/>
      </rPr>
      <t xml:space="preserve">Bijv. allergie, medicijngebruik, gezichtsvermogen, gehoor. </t>
    </r>
  </si>
  <si>
    <r>
      <t xml:space="preserve">Toelichting kleurindicaties: </t>
    </r>
    <r>
      <rPr>
        <sz val="12"/>
        <color theme="1"/>
        <rFont val="Calibri"/>
        <family val="2"/>
        <scheme val="minor"/>
      </rPr>
      <t>Ouders en leerkracht herkennen dit item bij dit kind (in vergelijking met leeftijdgenoten)...</t>
    </r>
  </si>
  <si>
    <r>
      <t xml:space="preserve">Toelichting kleurindicaties: </t>
    </r>
    <r>
      <rPr>
        <sz val="11"/>
        <color theme="1"/>
        <rFont val="Calibri"/>
        <family val="2"/>
        <scheme val="minor"/>
      </rPr>
      <t>Ouders en leerkracht herkennen dit item bij dit kind (in vergelijking met leeftijdgenoten)...</t>
    </r>
  </si>
  <si>
    <t>&lt;&lt; Terug naar de 1e vraag</t>
  </si>
  <si>
    <t>Krabbelt uw kind of schrijft hij/zij woordjes? 
Kunt u voorbeelden geven?</t>
  </si>
  <si>
    <r>
      <t xml:space="preserve">Ontwikkeling tot nu toe </t>
    </r>
    <r>
      <rPr>
        <i/>
        <sz val="11"/>
        <rFont val="Calibri"/>
        <family val="2"/>
        <scheme val="minor"/>
      </rPr>
      <t>(informatie afkomstig van ouders m.b.t. voorschoolse ontwikkeling)</t>
    </r>
  </si>
  <si>
    <t>Personalia van de leerling</t>
  </si>
  <si>
    <t>Geboortedatum</t>
  </si>
  <si>
    <t>Geslacht</t>
  </si>
  <si>
    <t>Voornaam</t>
  </si>
  <si>
    <t>Achternaam</t>
  </si>
  <si>
    <t>Adres</t>
  </si>
  <si>
    <t>Postcode</t>
  </si>
  <si>
    <t>Woonplaats</t>
  </si>
  <si>
    <t>Telefoonnummer</t>
  </si>
  <si>
    <t>Datum afname</t>
  </si>
  <si>
    <t>Personalia ouder(s)/verzorger(s)</t>
  </si>
  <si>
    <t>Leeftijd</t>
  </si>
  <si>
    <t>Opleiding/studie</t>
  </si>
  <si>
    <t>Beroep/functie</t>
  </si>
  <si>
    <t>Mobiel nummer</t>
  </si>
  <si>
    <t>E-mail ouders</t>
  </si>
  <si>
    <t>Indien één van de ouders/verzorgers op een ander adres woont dan het kind, dan graag de andere adres- en contactgegevens van de betreffende ouder hieronder invullen:</t>
  </si>
  <si>
    <t>Gezinssamenstelling</t>
  </si>
  <si>
    <t>Naam</t>
  </si>
  <si>
    <t>School/Beroep</t>
  </si>
  <si>
    <t>Bijzonderheden</t>
  </si>
  <si>
    <t>(graag aankruisen wat van toepassing is en eventueel toelichten indien volgens u relevant)</t>
  </si>
  <si>
    <t xml:space="preserve">inwonende familieleden: </t>
  </si>
  <si>
    <t xml:space="preserve">overleden gezinsleden: </t>
  </si>
  <si>
    <t xml:space="preserve">gescheiden ouders, sinds: </t>
  </si>
  <si>
    <t xml:space="preserve">anders, namelijk: </t>
  </si>
  <si>
    <t>Thuis gesproken taal/talen</t>
  </si>
  <si>
    <t>(aankruisen wat van toepassing is en toelichten)</t>
  </si>
  <si>
    <t xml:space="preserve">Er wordt thuis (ook) een andere taal dan Nederlands gesproken, nl.: </t>
  </si>
  <si>
    <r>
      <rPr>
        <b/>
        <sz val="11"/>
        <color theme="1"/>
        <rFont val="Calibri"/>
        <family val="2"/>
        <scheme val="minor"/>
      </rPr>
      <t xml:space="preserve">De intakevragenlijst </t>
    </r>
    <r>
      <rPr>
        <sz val="11"/>
        <color theme="1"/>
        <rFont val="Calibri"/>
        <family val="2"/>
        <scheme val="minor"/>
      </rPr>
      <t xml:space="preserve">
• Op de meeste vragen kan een antwoord gegeven worden  op een 5- puntsschaal. Bij deze vragen wordt steeds gevraagd naar de ontwikkeling in vergelijking met leeftijdgenoten. Er is een klein aantal open vragen.
• Er zitten vragen in over de sociale en emotionele ontwikkeling, het spelgedrag en spelvoorkeuren, de motorische ontwikkeling, de cognitieve ontwikkeling en de taal-, spraak- en rekenontwikkeling.
• De vragenlijst voor de ouders en de leerkracht komen met elkaar overeen, maar bevatten elk ook een aantal doelgroep specifieke vragen.
</t>
    </r>
    <r>
      <rPr>
        <b/>
        <sz val="11"/>
        <color theme="1"/>
        <rFont val="Calibri"/>
        <family val="2"/>
        <scheme val="minor"/>
      </rPr>
      <t xml:space="preserve">
Ouders en groepsleerkrachten vullen de lijst in</t>
    </r>
    <r>
      <rPr>
        <sz val="11"/>
        <color theme="1"/>
        <rFont val="Calibri"/>
        <family val="2"/>
        <scheme val="minor"/>
      </rPr>
      <t xml:space="preserve">
De intakevragenlijst is bedoeld voor alle kleuters. De vragenlijst wordt door ouders bij aanmelding ingevuld (liefst een aantal weken voordat het kind daadwerkelijk op school begint). De groepsleerkracht van de "nieuwe" school vult de lijst in op het moment dat het kind ongeveer 4 tot 6 weken op school is.</t>
    </r>
  </si>
  <si>
    <r>
      <rPr>
        <u/>
        <sz val="10"/>
        <color indexed="8"/>
        <rFont val="Calibri"/>
        <family val="2"/>
        <scheme val="minor"/>
      </rPr>
      <t>Andere</t>
    </r>
    <r>
      <rPr>
        <sz val="10"/>
        <color indexed="8"/>
        <rFont val="Calibri"/>
        <family val="2"/>
        <scheme val="minor"/>
      </rPr>
      <t xml:space="preserve"> kinderen in het gezin:</t>
    </r>
  </si>
  <si>
    <r>
      <t xml:space="preserve">Leeftijd </t>
    </r>
    <r>
      <rPr>
        <sz val="10"/>
        <color indexed="8"/>
        <rFont val="Calibri"/>
        <family val="2"/>
        <scheme val="minor"/>
      </rPr>
      <t>(afname)</t>
    </r>
  </si>
  <si>
    <r>
      <t xml:space="preserve">Nederlands wordt als </t>
    </r>
    <r>
      <rPr>
        <i/>
        <sz val="10"/>
        <color theme="0" tint="-0.499984740745262"/>
        <rFont val="Calibri"/>
        <family val="2"/>
        <scheme val="minor"/>
      </rPr>
      <t>tweede</t>
    </r>
    <r>
      <rPr>
        <sz val="10"/>
        <color theme="0" tint="-0.499984740745262"/>
        <rFont val="Calibri"/>
        <family val="2"/>
        <scheme val="minor"/>
      </rPr>
      <t xml:space="preserve"> taal gesproken, omdat: </t>
    </r>
  </si>
  <si>
    <t xml:space="preserve">Doorvragen' is een goede techniek die ingezet kan worden. Zie hiervoor de 'specifieke doorvragen' op het tabblad met het 'Resultaat' dat voor het gesprek met ouders een handig overzicht biedt. </t>
  </si>
  <si>
    <r>
      <rPr>
        <b/>
        <sz val="11"/>
        <rFont val="Calibri"/>
        <family val="2"/>
        <scheme val="minor"/>
      </rPr>
      <t>Gesprekstips voor de groepsleerkracht voor oudergesprek</t>
    </r>
    <r>
      <rPr>
        <sz val="11"/>
        <rFont val="Calibri"/>
        <family val="2"/>
        <scheme val="minor"/>
      </rPr>
      <t xml:space="preserve">
• Stel ouders gerust: de vragenlijst is geen toets of test. Het gaat erom zoveel mogelijk over het kind te weten te komen en een goed beeld van het kind te krijgen op basis van de ervaringen van de ouders, zodat men daarop kan aansluiten.
• Vraag naar voorbeelden: vraag door (zie voorbeeld doorvragen bij het resultaat na invullen) en geef zelf ook voorbeelden.
• Benoem eerst de overeenkomsten: blijkbaar wordt op deze punten op dezelfde manier naar het kind gekeken. Dat geeft geruststelling en herkenning. Breng ook naar voren dat het heel gewoon is dat kleuters thuis en op school verschillend gedrag laten zien. 
• Onderzoek de verschillen: Probeer bij verschillen de feiten naar voren te halen en te benoemen. Wat zien de ouders thuis en wat heb je als leerkracht in de groep gezien. Mogelijk ook met ‘werk uit de groep’ illustreren of vragen iets van thuis mee te nemen. Het is heel goed mogelijk dat er door ouders en school op sommige punten anders naar het kind gekeken wordt. Erkenning over en weer en er samen over in gesprek gaan is belangrijk. De leerkracht kan in het gesprek ook aangeven wat de school van ouders verwacht. 
• Stem af over het vervolg: Indien er aanleiding is, doe zelf een voorstel voor een vervolgafspraak waarin een plan zal worden voorgelegd. Indien er nadere niveaubepaling zal plaatsvinden, wees helder over het wat en het wanneer. </t>
    </r>
  </si>
  <si>
    <r>
      <rPr>
        <b/>
        <sz val="11"/>
        <color theme="1"/>
        <rFont val="Calibri"/>
        <family val="2"/>
        <scheme val="minor"/>
      </rPr>
      <t>Winst door ouders te betrekken, zoals dit ervaren wordt door leerkrachten:</t>
    </r>
    <r>
      <rPr>
        <sz val="11"/>
        <color theme="1"/>
        <rFont val="Calibri"/>
        <family val="2"/>
        <scheme val="minor"/>
      </rPr>
      <t xml:space="preserve">
• Door het bespreken van de overeenkomsten en de verschillen ervaren beiden dat het goed is in het belang van het kind samen te werken. Het biedt aanknopingspunten om tot (onderwijs)doelen te komen. 
• Ouders kunnen geraadpleegd worden over de vraag hoe een kind te benaderen in sommige situaties, bijvoorbeeld als het angstig of heel druk is. 
• De leerkracht heeft de leerling snel goed in beeld. 
</t>
    </r>
    <r>
      <rPr>
        <b/>
        <sz val="11"/>
        <color theme="1"/>
        <rFont val="Calibri"/>
        <family val="2"/>
        <scheme val="minor"/>
      </rPr>
      <t>Winst door kinderen te betrekken, zoals dit ervaren wordt door leerkrachten:</t>
    </r>
    <r>
      <rPr>
        <sz val="11"/>
        <color theme="1"/>
        <rFont val="Calibri"/>
        <family val="2"/>
        <scheme val="minor"/>
      </rPr>
      <t xml:space="preserve">
• Kinderen kunnen vaak ook zelf goed aangeven wat zij willen leren, wanneer je hen dit vraagt en hierin serieus neemt. Als ze dit nog lastig vinden, is het belangrijk dit al doende te leren, zodat zij steeds beter hun eigen behoeften leren kennen en aangeven/vragen wat ze nodig hebben van anderen. 
• Het is goed om samen met het kind doelen te formuleren en deze na een periode (6-8 weken) met het kind te evalueren. </t>
    </r>
  </si>
  <si>
    <t>Sociale en emotionele ontwikkeling &amp; Persoonlijkheid</t>
  </si>
  <si>
    <t>Indien ‘meer’ (&gt;/&gt;&gt;): leest het? Nee / Ja</t>
  </si>
  <si>
    <t>Indien ‘meer’ (&gt;/&gt;&gt;): schrijft het? Nee / Ja</t>
  </si>
  <si>
    <t>Indien 'meer' (&gt;/&gt;&gt;): tot hoever? ……..</t>
  </si>
  <si>
    <t>Hoe zal het kind het op school doen?</t>
  </si>
  <si>
    <t>Hoe snel zal het kind zich ontwikkelen?</t>
  </si>
  <si>
    <t>Hoe goed zal het kind spelen/werken?</t>
  </si>
  <si>
    <t>Hoeveel zal het kind zich voor school inspannen?</t>
  </si>
  <si>
    <t>Hoe graag zal het kind naar school gaan?</t>
  </si>
  <si>
    <t>Waar kunnen ouders en school samenwerken?</t>
  </si>
  <si>
    <t xml:space="preserve">Wat kan uw kind boos, angstig, of verdrietig maken? </t>
  </si>
  <si>
    <t>Welke tips/ adviezen kunt u geven om hiermee om te gaan?</t>
  </si>
  <si>
    <t>Welke verwachtingen heeft u als ouder van school in relatie tot uw kind?</t>
  </si>
  <si>
    <t>Wat heeft uw kind nodig om zich verder te ontwikkelen op school?</t>
  </si>
  <si>
    <r>
      <t xml:space="preserve">Geef hieronder aan wat - in vergelijking met leeftijdgenoten - </t>
    </r>
    <r>
      <rPr>
        <b/>
        <i/>
        <sz val="10"/>
        <color theme="1"/>
        <rFont val="Calibri"/>
        <family val="2"/>
        <scheme val="minor"/>
      </rPr>
      <t>volgens uw inschatting</t>
    </r>
    <r>
      <rPr>
        <i/>
        <sz val="10"/>
        <color theme="1"/>
        <rFont val="Calibri"/>
        <family val="2"/>
        <scheme val="minor"/>
      </rPr>
      <t xml:space="preserve"> een kenmerk is van uw kind. Ga hierbij af op uw eerste indruk en twijfel niet te lang. Het gaat om uw gevoel/inschatting hierbij. In het gesprek over uw kind, dat naar aanleiding van de ingevulde antwoorden met u als ouder gevoerd zal worden, wordt dit verder verkend. Eventueel kunt u een item overslaan als u het echt niet weet.</t>
    </r>
  </si>
  <si>
    <t>Geef hieronder aan wat - in vergelijking met leeftijdgenoten - een kenmerk is van het kind. Eventueel kunt u een item overslaan als u het echt niet weet.</t>
  </si>
  <si>
    <t>n.v.t.</t>
  </si>
  <si>
    <t>Print dit overzicht met ingevulde antwoorden uit en gebruik dit om in het gesprek met ouders hierop door te kunnen vragen m.b.v. de doorvraag suggesties. 
Het kan bij ieder item nuttig zijn voorbeelden te geven en te vragen! (zie ook de gesprekstips in het tabblad 'Handleiding').</t>
  </si>
  <si>
    <t>Heeft u een tekening van thuis?</t>
  </si>
  <si>
    <t>Speelt uw kind rollenspelen in 'het hier en nu' bijv. vader en moedertje, winkeltje) of speelt het fantasieverhalen? 
Speelt uw kind graag toneel? 'Treedt' uw kind graag 'op'?</t>
  </si>
  <si>
    <t>o*</t>
  </si>
  <si>
    <t>lk*</t>
  </si>
  <si>
    <t xml:space="preserve">Is hier verandering in gekomen sinds uw kind naar school gaat?
Bij welke zaken in zelfredzaamheid helpt u uw kind? 
Zijn er ook stappen waarmee u uw kind verder zou kunnen helpen? 
Hoe kunnen wij hierin samenwerken?   </t>
  </si>
  <si>
    <t xml:space="preserve">Hieronder zijn de antwoorden verzameld van de vragen die de beginkenmerkenlijst (Mooij, 2011) vormen. Op basis van dit overzicht is snel in te zien wat de inschatting van ouder(s) en leerkracht(en) is t.a.v. een ontwikkelingsvoorsprong en op welke gebieden die voorsprong zich manifesteert bij het kind. 
Er wordt ook een percentage aangegeven. Het percentage geeft vooral richting aan de vraag in hoeverre het nodig is te onderzoeken of aanpassingen in aanbod en begeleiding waarschijnlijk nodig zijn. Wanneer er sprake is van een groot verschil van inzicht tussen ouder(s) en leerkracht, is het belangrijk om dit verder te onderzoeken. </t>
  </si>
  <si>
    <t>Auteurs: Yvonne Janssen, Nora Steenbergen &amp; Desirée Houkema</t>
  </si>
  <si>
    <t>= onopvallend, klein verschil (&lt; of &gt; en &lt;&gt;)</t>
  </si>
  <si>
    <t>= 'minder' (beiden &lt;&lt; of &lt;&lt;/&lt;)</t>
  </si>
  <si>
    <t>= 'iets minder' (beiden &lt;)</t>
  </si>
  <si>
    <t>= 'even veel' (beiden &lt;&gt;)</t>
  </si>
  <si>
    <t>= 'iets meer' (beiden &gt;)</t>
  </si>
  <si>
    <t>= 'meer' (beiden &gt;&gt; of &gt;/&gt;&gt;)</t>
  </si>
  <si>
    <r>
      <t>De 'Intakevragenlijst kleuters' is voortgekomen uit de vraag van scholen en begaafdheidsexperts. De vragen zijn samengesteld op basis van diverse instrumenten, zie onderstaande referenties. De Intakevragenlijst is geëvalueerd door (begaafdheids)experts en leerkrachten.
De vragen met een * vormen samen de 'Beginkenmerkenlijst' (Mooij &amp; Smeets, 1997). De Beginkenmerkenlijst als zodanig is onderzocht en toegepast door T. Mooij in meerdere projecten en is op meerdere basisscholen reeds in gebruik met positieve resultaten (Mooij, 2011, 2013; Schouten, 2011; Dijkstra 2016). In deze Intakevragenlijst is een aantal items van de Beginkenmerkenlijst op basis van ervaringen geherformuleerd, met behoud van de essentie van de items. 
In de Excelversie van deze intakevragenlijst dienen de doorvragen bij het 'Resultaat' als voorbeeld. Deze vragen kunnen bewerkt worden, zodat scholen dit kunnen aanpassen aan hun situatie en eigen inzichten.</t>
    </r>
    <r>
      <rPr>
        <b/>
        <sz val="9"/>
        <color theme="1"/>
        <rFont val="Calibri"/>
        <family val="2"/>
        <scheme val="minor"/>
      </rPr>
      <t/>
    </r>
  </si>
  <si>
    <r>
      <rPr>
        <b/>
        <sz val="11"/>
        <color theme="1"/>
        <rFont val="Calibri"/>
        <family val="2"/>
        <scheme val="minor"/>
      </rPr>
      <t>Doel</t>
    </r>
    <r>
      <rPr>
        <sz val="11"/>
        <color theme="1"/>
        <rFont val="Calibri"/>
        <family val="2"/>
        <scheme val="minor"/>
      </rPr>
      <t xml:space="preserve">
Het doel van het afnemen van de intakevragenlijst is dat alle kinderen vroegtijdig in beeld zijn, zodat onderwijs en begeleiding goed afgestemd kunnen worden op de ontwikkelingsbehoeften van het kind; en dat ouders en school vanaf het begin samen ‘kijken en werken’ ten gunste van het kind. 
</t>
    </r>
    <r>
      <rPr>
        <b/>
        <sz val="11"/>
        <color theme="1"/>
        <rFont val="Calibri"/>
        <family val="2"/>
        <scheme val="minor"/>
      </rPr>
      <t xml:space="preserve">Het waartoe van de vragenlijst </t>
    </r>
    <r>
      <rPr>
        <sz val="11"/>
        <color theme="1"/>
        <rFont val="Calibri"/>
        <family val="2"/>
        <scheme val="minor"/>
      </rPr>
      <t xml:space="preserve">
Het onderwijs wil recht doen aan verschillen bij kinderen. De diversiteit in ontwikkeling op het moment dat kleuters aangemeld worden bij een basisschool is groot. Op de verschillende ontwikkelingsgebieden (bijv. cognitief, motorisch, sociaal en emotioneel) kan het verschil zich manifesteren als een achterstand in ontwikkeling ten opzichte van leeftijdgenoten. Eveneens kan het duidelijk worden dat er sprake is van een ontwikkelingsvoorsprong. De voorsprong of achterstand ten opzichte van leeftijdgenoten kan een paar maanden zijn, een jaar, maar ook meerdere jaren. Of er sprake is van een ontwikkelingsvoorsprong of -achterstand kan per ontwikkelingsgebied verschillen.
Ouders hebben de ontwikkeling van hun kind gevolgd en zijn daarom in staat in te schatten waar hun kind staat. Zij hebben hun kind zien functioneren in verschillende omgevingen. Ouders kunnen dus veel informatie geven over hun kind. Voor een school is het meenemen van de deskundigheid van ouders een kans om van begin af aan het onderwijs aan te laten sluiten bij het kind, in het aanbod en in de begeleiding. Dat het kind bij aanvang van de basisschool in beeld is, is belangrijk om een doorgaande ontwikkeling mogelijk te maken. Kleuters kunnen zich heel snel aanpassen en de kans hierop is groter bij kinderen met een ontwikkelingsvoorsprong. </t>
    </r>
  </si>
  <si>
    <r>
      <t xml:space="preserve">Er kan voor gekozen worden de ouders op de dag van het gesprek een aantal uren mee te laten kijken in de groep. Dit is waardevol om mee te nemen in het gesprek en kan het educatief partnerschap versterken. Ook kan gevraagd worden aan de ouders om voorafgaand aan het gesprek een tekening of knutselwerk van huis mee te nemen waar het kind trots op is. 
</t>
    </r>
    <r>
      <rPr>
        <b/>
        <sz val="11"/>
        <color theme="1"/>
        <rFont val="Calibri"/>
        <family val="2"/>
        <scheme val="minor"/>
      </rPr>
      <t>7.</t>
    </r>
    <r>
      <rPr>
        <sz val="11"/>
        <color theme="1"/>
        <rFont val="Calibri"/>
        <family val="2"/>
        <scheme val="minor"/>
      </rPr>
      <t xml:space="preserve"> Indien er sprake is van veel '</t>
    </r>
    <r>
      <rPr>
        <b/>
        <sz val="11"/>
        <color theme="1"/>
        <rFont val="Calibri"/>
        <family val="2"/>
        <scheme val="minor"/>
      </rPr>
      <t>&lt;&lt;</t>
    </r>
    <r>
      <rPr>
        <sz val="11"/>
        <color theme="1"/>
        <rFont val="Calibri"/>
        <family val="2"/>
        <scheme val="minor"/>
      </rPr>
      <t>' / '</t>
    </r>
    <r>
      <rPr>
        <b/>
        <sz val="11"/>
        <color theme="1"/>
        <rFont val="Calibri"/>
        <family val="2"/>
        <scheme val="minor"/>
      </rPr>
      <t>&lt;</t>
    </r>
    <r>
      <rPr>
        <sz val="11"/>
        <color theme="1"/>
        <rFont val="Calibri"/>
        <family val="2"/>
        <scheme val="minor"/>
      </rPr>
      <t xml:space="preserve">' scores op, in ieder geval, de meeste vragen met een *), dan kan er sprake zijn van een </t>
    </r>
    <r>
      <rPr>
        <b/>
        <sz val="11"/>
        <color theme="1"/>
        <rFont val="Calibri"/>
        <family val="2"/>
        <scheme val="minor"/>
      </rPr>
      <t>achterstand</t>
    </r>
    <r>
      <rPr>
        <sz val="11"/>
        <color theme="1"/>
        <rFont val="Calibri"/>
        <family val="2"/>
        <scheme val="minor"/>
      </rPr>
      <t xml:space="preserve"> op één of meer van de ontwikkelingsgebieden, omdat er dan dus is aangegeven dat de ontwikkeling in vergelijking met leeftijdgenoten 'veel minder of minder' is verlopen. Dan zal deze mogelijke achterstand verder in kaart gebracht moeten worden door nadere, gerichte observatie, peilspellen/peilactiviteiten en eventueel toetsing (bijvoorbeeld Cito peutertoetsen) in samenspraak met de Intern Begeleider.
</t>
    </r>
    <r>
      <rPr>
        <b/>
        <sz val="11"/>
        <color theme="1"/>
        <rFont val="Calibri"/>
        <family val="2"/>
        <scheme val="minor"/>
      </rPr>
      <t xml:space="preserve">8. </t>
    </r>
    <r>
      <rPr>
        <sz val="11"/>
        <color theme="1"/>
        <rFont val="Calibri"/>
        <family val="2"/>
        <scheme val="minor"/>
      </rPr>
      <t>Indien er sprake is van veel '</t>
    </r>
    <r>
      <rPr>
        <b/>
        <sz val="11"/>
        <color theme="1"/>
        <rFont val="Calibri"/>
        <family val="2"/>
        <scheme val="minor"/>
      </rPr>
      <t>&gt;</t>
    </r>
    <r>
      <rPr>
        <sz val="11"/>
        <color theme="1"/>
        <rFont val="Calibri"/>
        <family val="2"/>
        <scheme val="minor"/>
      </rPr>
      <t>' en '</t>
    </r>
    <r>
      <rPr>
        <b/>
        <sz val="11"/>
        <color theme="1"/>
        <rFont val="Calibri"/>
        <family val="2"/>
        <scheme val="minor"/>
      </rPr>
      <t>&gt;&gt;</t>
    </r>
    <r>
      <rPr>
        <sz val="11"/>
        <color theme="1"/>
        <rFont val="Calibri"/>
        <family val="2"/>
        <scheme val="minor"/>
      </rPr>
      <t xml:space="preserve">' scores op, in ieder geval, de meeste vragen met een *), dan kan er sprake zijn van een </t>
    </r>
    <r>
      <rPr>
        <b/>
        <sz val="11"/>
        <color theme="1"/>
        <rFont val="Calibri"/>
        <family val="2"/>
        <scheme val="minor"/>
      </rPr>
      <t>ontwikkelingsvoorsprong</t>
    </r>
    <r>
      <rPr>
        <sz val="11"/>
        <color theme="1"/>
        <rFont val="Calibri"/>
        <family val="2"/>
        <scheme val="minor"/>
      </rPr>
      <t xml:space="preserve"> op één of meer ontwikkelingsgebieden. Ook dan is het belangrijk de actuele ontwikkeling per gebied te achterhalen, dit kan o.a. door gerichte observatie en peilspellen/ peilactiviteiten en door het afnemen van Cito kleutertoetsen/ groep 3 en 4 toetsen. Scholen maken hierin eigen keuzes. 
</t>
    </r>
    <r>
      <rPr>
        <b/>
        <sz val="11"/>
        <color theme="1"/>
        <rFont val="Calibri"/>
        <family val="2"/>
        <scheme val="minor"/>
      </rPr>
      <t xml:space="preserve">9. </t>
    </r>
    <r>
      <rPr>
        <sz val="11"/>
        <color theme="1"/>
        <rFont val="Calibri"/>
        <family val="2"/>
        <scheme val="minor"/>
      </rPr>
      <t xml:space="preserve">Vervolgens wordt een </t>
    </r>
    <r>
      <rPr>
        <b/>
        <sz val="11"/>
        <color theme="1"/>
        <rFont val="Calibri"/>
        <family val="2"/>
        <scheme val="minor"/>
      </rPr>
      <t>plan</t>
    </r>
    <r>
      <rPr>
        <sz val="11"/>
        <color theme="1"/>
        <rFont val="Calibri"/>
        <family val="2"/>
        <scheme val="minor"/>
      </rPr>
      <t xml:space="preserve"> gemaakt waarin een passend speel-/ leerstof arrangement wordt beschreven. Deze vertaling naar een passend aanbod en passende begeleiding, waarbij de leerling op niveau en in samenwerking met andere leerlingen kan werken, is essentieel. Hóe scholen dit vormgeven en uitzetten in een doorgaande lijn binnen hun school, is afhankelijk van de visie en van de organisatievorm van de desbetreffende school. 
</t>
    </r>
    <r>
      <rPr>
        <b/>
        <sz val="11"/>
        <color theme="1"/>
        <rFont val="Calibri"/>
        <family val="2"/>
        <scheme val="minor"/>
      </rPr>
      <t>10.</t>
    </r>
    <r>
      <rPr>
        <sz val="11"/>
        <color theme="1"/>
        <rFont val="Calibri"/>
        <family val="2"/>
        <scheme val="minor"/>
      </rPr>
      <t xml:space="preserve"> Daarna is het aan te bevelen te werken volgens de cyclus van handelingsgericht werken (</t>
    </r>
    <r>
      <rPr>
        <b/>
        <sz val="11"/>
        <color theme="1"/>
        <rFont val="Calibri"/>
        <family val="2"/>
        <scheme val="minor"/>
      </rPr>
      <t>HGW</t>
    </r>
    <r>
      <rPr>
        <sz val="11"/>
        <color theme="1"/>
        <rFont val="Calibri"/>
        <family val="2"/>
        <scheme val="minor"/>
      </rPr>
      <t xml:space="preserve">) met als doel dat het kind zich voortdurend merkbaar ontwikkelt.
</t>
    </r>
  </si>
  <si>
    <r>
      <rPr>
        <b/>
        <sz val="12"/>
        <color theme="1"/>
        <rFont val="Calibri"/>
        <family val="2"/>
        <scheme val="minor"/>
      </rPr>
      <t>Stappen</t>
    </r>
    <r>
      <rPr>
        <sz val="11"/>
        <color theme="1"/>
        <rFont val="Calibri"/>
        <family val="2"/>
        <scheme val="minor"/>
      </rPr>
      <t xml:space="preserve">
</t>
    </r>
    <r>
      <rPr>
        <b/>
        <sz val="11"/>
        <color theme="1"/>
        <rFont val="Calibri"/>
        <family val="2"/>
        <scheme val="minor"/>
      </rPr>
      <t xml:space="preserve">1. </t>
    </r>
    <r>
      <rPr>
        <sz val="11"/>
        <color theme="1"/>
        <rFont val="Calibri"/>
        <family val="2"/>
        <scheme val="minor"/>
      </rPr>
      <t xml:space="preserve">Ouders voeren een </t>
    </r>
    <r>
      <rPr>
        <b/>
        <sz val="11"/>
        <color theme="1"/>
        <rFont val="Calibri"/>
        <family val="2"/>
        <scheme val="minor"/>
      </rPr>
      <t>kennismakingsgesprek</t>
    </r>
    <r>
      <rPr>
        <sz val="11"/>
        <color theme="1"/>
        <rFont val="Calibri"/>
        <family val="2"/>
        <scheme val="minor"/>
      </rPr>
      <t xml:space="preserve"> met medewerker van de school die dit tot taak heeft, meestal de directeur of de unitleider. In dit gesprek wordt ook de Intakevragenlijst kleuters benoemd, en kort aangegeven wat het doel is, de inhoud en de procedure. Het is belangrijk dat ouders de vragen begrijpen en erop gewezen worden dat het om vragen gaat die zij op hun gevoel kunnen beantwoorden. Het gaat om een inschatting. Het geeft de groepsleerkracht bij aanvang veel informatie. Wanneer de omstandigheid vraagt om begeleid invullen, dan doet de school hiervoor een voorstel (bijv. bij anders-taligheid). 
</t>
    </r>
    <r>
      <rPr>
        <b/>
        <sz val="11"/>
        <color theme="1"/>
        <rFont val="Calibri"/>
        <family val="2"/>
        <scheme val="minor"/>
      </rPr>
      <t>2.</t>
    </r>
    <r>
      <rPr>
        <sz val="11"/>
        <color theme="1"/>
        <rFont val="Calibri"/>
        <family val="2"/>
        <scheme val="minor"/>
      </rPr>
      <t xml:space="preserve"> Wanneer ouders gekozen hebben voor de school, vullen zij het </t>
    </r>
    <r>
      <rPr>
        <b/>
        <sz val="11"/>
        <color theme="1"/>
        <rFont val="Calibri"/>
        <family val="2"/>
        <scheme val="minor"/>
      </rPr>
      <t>algemene inschrijfformulier</t>
    </r>
    <r>
      <rPr>
        <sz val="11"/>
        <color theme="1"/>
        <rFont val="Calibri"/>
        <family val="2"/>
        <scheme val="minor"/>
      </rPr>
      <t xml:space="preserve"> in: dan is het kind aangemeld bij de school. 
</t>
    </r>
    <r>
      <rPr>
        <b/>
        <sz val="11"/>
        <color theme="1"/>
        <rFont val="Calibri"/>
        <family val="2"/>
        <scheme val="minor"/>
      </rPr>
      <t xml:space="preserve">3. </t>
    </r>
    <r>
      <rPr>
        <sz val="11"/>
        <color theme="1"/>
        <rFont val="Calibri"/>
        <family val="2"/>
        <scheme val="minor"/>
      </rPr>
      <t xml:space="preserve">Een paar weken voordat het kind werkelijk start op de school, krijgen de ouders de </t>
    </r>
    <r>
      <rPr>
        <b/>
        <sz val="11"/>
        <color theme="1"/>
        <rFont val="Calibri"/>
        <family val="2"/>
        <scheme val="minor"/>
      </rPr>
      <t>Intakevragenlijst kleuters</t>
    </r>
    <r>
      <rPr>
        <sz val="11"/>
        <color theme="1"/>
        <rFont val="Calibri"/>
        <family val="2"/>
        <scheme val="minor"/>
      </rPr>
      <t xml:space="preserve"> digitaal opgestuurd, of als geprinte versie aangereikt. Zij sturen deze ingevuld terug. De groepsleerkracht neemt er kennis van voordat de leerling start in de groep.
</t>
    </r>
    <r>
      <rPr>
        <b/>
        <sz val="11"/>
        <color theme="1"/>
        <rFont val="Calibri"/>
        <family val="2"/>
        <scheme val="minor"/>
      </rPr>
      <t xml:space="preserve">4. </t>
    </r>
    <r>
      <rPr>
        <sz val="11"/>
        <color theme="1"/>
        <rFont val="Calibri"/>
        <family val="2"/>
        <scheme val="minor"/>
      </rPr>
      <t xml:space="preserve">De </t>
    </r>
    <r>
      <rPr>
        <b/>
        <sz val="11"/>
        <color theme="1"/>
        <rFont val="Calibri"/>
        <family val="2"/>
        <scheme val="minor"/>
      </rPr>
      <t>groepsleerkracht</t>
    </r>
    <r>
      <rPr>
        <sz val="11"/>
        <color theme="1"/>
        <rFont val="Calibri"/>
        <family val="2"/>
        <scheme val="minor"/>
      </rPr>
      <t xml:space="preserve"> vult dezelfde vragenlijst in wanneer het kind 4 tot 6 weken op school zit. Om gegevens te verzamelen, kan de leerkracht gebruik maken van observaties en in gesprek gaan met het kind. Er wordt een gesprek met ouders gepland.
</t>
    </r>
    <r>
      <rPr>
        <b/>
        <sz val="11"/>
        <color theme="1"/>
        <rFont val="Calibri"/>
        <family val="2"/>
        <scheme val="minor"/>
      </rPr>
      <t>5.</t>
    </r>
    <r>
      <rPr>
        <sz val="11"/>
        <color theme="1"/>
        <rFont val="Calibri"/>
        <family val="2"/>
        <scheme val="minor"/>
      </rPr>
      <t xml:space="preserve"> De </t>
    </r>
    <r>
      <rPr>
        <b/>
        <sz val="11"/>
        <color theme="1"/>
        <rFont val="Calibri"/>
        <family val="2"/>
        <scheme val="minor"/>
      </rPr>
      <t>gegevens</t>
    </r>
    <r>
      <rPr>
        <sz val="11"/>
        <color theme="1"/>
        <rFont val="Calibri"/>
        <family val="2"/>
        <scheme val="minor"/>
      </rPr>
      <t xml:space="preserve"> van zowel de ouders als de groepsleerkracht kunnen digitaal ingevuld en verwerkt worden via dit Excel-instrument. Hierin worden de ingevoerde gegevens direct verzameld en overzichtelijk weergegeven, zodat het beeld van de leerling duidelijk wordt met daarbij overeenkomsten en verschillen tussen ouders en leerkracht. Wanneer de ouders voor het invullen een geprinte versie gebruiken, zal de leerkracht deze gegevens over moeten nemen in dit Excel-bestand. 
</t>
    </r>
    <r>
      <rPr>
        <b/>
        <sz val="11"/>
        <color theme="1"/>
        <rFont val="Calibri"/>
        <family val="2"/>
        <scheme val="minor"/>
      </rPr>
      <t>6.</t>
    </r>
    <r>
      <rPr>
        <sz val="11"/>
        <color theme="1"/>
        <rFont val="Calibri"/>
        <family val="2"/>
        <scheme val="minor"/>
      </rPr>
      <t xml:space="preserve"> Het </t>
    </r>
    <r>
      <rPr>
        <b/>
        <sz val="11"/>
        <color theme="1"/>
        <rFont val="Calibri"/>
        <family val="2"/>
        <scheme val="minor"/>
      </rPr>
      <t>gesprek</t>
    </r>
    <r>
      <rPr>
        <sz val="11"/>
        <color theme="1"/>
        <rFont val="Calibri"/>
        <family val="2"/>
        <scheme val="minor"/>
      </rPr>
      <t xml:space="preserve"> dat daarna plaatsvindt tussen ouders en groepsleerkracht is bedoeld om te verhelderen en nader kennis te maken. Overeenkomende inzichten delen en uiteenlopende zienswijze bespreekbaar maken zijn belangrijke gespreksonderdelen. Bij elk besproken item kan gevraagd worden aan ouders een voorbeeld te geven of nadere uitleg. Dit maakt het gesprek concreet en ouders weten zich gehoord. Ditzelfde geldt ook voor de leerkracht: het verdient aanbeveling om items te concretiseren met voorbeelden en uitleg. </t>
    </r>
  </si>
  <si>
    <t>Zie voor onderwijsaanpassingen https://www.slo.nl/thema/meer/begaafde-leerling/onderwijsaanpassingen-po/</t>
  </si>
  <si>
    <t>Zie ook het document "Aandachtspunten bij intake van leerlingen in groep 1" op www.talentstimuleren.nl</t>
  </si>
  <si>
    <t>Bron: www.slo.nl/thema/meer/begaafde-leerling/</t>
  </si>
  <si>
    <t>© 2018, SLO.</t>
  </si>
  <si>
    <t>(pleeg)vader/moeder</t>
  </si>
  <si>
    <t>Geslacht (j/m/x)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</si>
</sst>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4">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i/>
      <sz val="11"/>
      <color theme="1"/>
      <name val="Calibri"/>
      <family val="2"/>
      <scheme val="minor"/>
    </font>
    <font>
      <sz val="10"/>
      <color theme="1"/>
      <name val="Calibri"/>
      <family val="2"/>
      <scheme val="minor"/>
    </font>
    <font>
      <sz val="8"/>
      <color theme="1"/>
      <name val="Calibri"/>
      <family val="2"/>
      <scheme val="minor"/>
    </font>
    <font>
      <i/>
      <sz val="10"/>
      <color theme="1"/>
      <name val="Calibri"/>
      <family val="2"/>
      <scheme val="minor"/>
    </font>
    <font>
      <b/>
      <i/>
      <sz val="11"/>
      <color rgb="FFFF0000"/>
      <name val="Calibri"/>
      <family val="2"/>
      <scheme val="minor"/>
    </font>
    <font>
      <i/>
      <sz val="10"/>
      <color rgb="FF0070C0"/>
      <name val="Calibri"/>
      <family val="2"/>
      <scheme val="minor"/>
    </font>
    <font>
      <b/>
      <i/>
      <sz val="10"/>
      <color rgb="FF0070C0"/>
      <name val="Calibri"/>
      <family val="2"/>
      <scheme val="minor"/>
    </font>
    <font>
      <b/>
      <i/>
      <sz val="9"/>
      <color rgb="FFFF0000"/>
      <name val="Calibri"/>
      <family val="2"/>
      <scheme val="minor"/>
    </font>
    <font>
      <sz val="14"/>
      <color theme="1"/>
      <name val="Calibri"/>
      <family val="2"/>
      <scheme val="minor"/>
    </font>
    <font>
      <i/>
      <sz val="12"/>
      <color theme="1"/>
      <name val="Calibri"/>
      <family val="2"/>
      <scheme val="minor"/>
    </font>
    <font>
      <b/>
      <sz val="12"/>
      <color theme="4" tint="-0.499984740745262"/>
      <name val="Calibri"/>
      <family val="2"/>
      <scheme val="minor"/>
    </font>
    <font>
      <b/>
      <sz val="12"/>
      <name val="Calibri"/>
      <family val="2"/>
      <scheme val="minor"/>
    </font>
    <font>
      <u/>
      <sz val="11"/>
      <color theme="10"/>
      <name val="Calibri"/>
      <family val="2"/>
      <scheme val="minor"/>
    </font>
    <font>
      <sz val="11"/>
      <name val="Calibri"/>
      <family val="2"/>
      <scheme val="minor"/>
    </font>
    <font>
      <sz val="11"/>
      <color rgb="FFC00000"/>
      <name val="Calibri"/>
      <family val="2"/>
      <scheme val="minor"/>
    </font>
    <font>
      <sz val="11"/>
      <color theme="1"/>
      <name val="Calibri"/>
      <family val="2"/>
    </font>
    <font>
      <i/>
      <sz val="9"/>
      <color theme="1"/>
      <name val="Calibri"/>
      <family val="2"/>
      <scheme val="minor"/>
    </font>
    <font>
      <sz val="11"/>
      <color rgb="FFC00000"/>
      <name val="Symbol"/>
      <family val="1"/>
      <charset val="2"/>
    </font>
    <font>
      <sz val="11"/>
      <color rgb="FFC00000"/>
      <name val="Calibri"/>
      <family val="2"/>
    </font>
    <font>
      <b/>
      <i/>
      <sz val="10"/>
      <color theme="1"/>
      <name val="Calibri"/>
      <family val="2"/>
      <scheme val="minor"/>
    </font>
    <font>
      <sz val="9"/>
      <color theme="1"/>
      <name val="Calibri"/>
      <family val="2"/>
      <scheme val="minor"/>
    </font>
    <font>
      <b/>
      <sz val="9"/>
      <color theme="1"/>
      <name val="Calibri"/>
      <family val="2"/>
      <scheme val="minor"/>
    </font>
    <font>
      <b/>
      <sz val="14"/>
      <color theme="0"/>
      <name val="Calibri"/>
      <family val="2"/>
      <scheme val="minor"/>
    </font>
    <font>
      <sz val="8"/>
      <name val="Calibri"/>
      <family val="2"/>
      <scheme val="minor"/>
    </font>
    <font>
      <b/>
      <sz val="12"/>
      <color theme="1"/>
      <name val="Symbol"/>
      <family val="1"/>
      <charset val="2"/>
    </font>
    <font>
      <sz val="16"/>
      <color theme="1"/>
      <name val="Wingdings"/>
      <charset val="2"/>
    </font>
    <font>
      <b/>
      <i/>
      <sz val="12"/>
      <color theme="1"/>
      <name val="Calibri"/>
      <family val="2"/>
      <scheme val="minor"/>
    </font>
    <font>
      <b/>
      <sz val="14"/>
      <color theme="1"/>
      <name val="Calibri"/>
      <family val="2"/>
      <scheme val="minor"/>
    </font>
    <font>
      <i/>
      <sz val="11"/>
      <color rgb="FF167880"/>
      <name val="Calibri"/>
      <family val="2"/>
      <scheme val="minor"/>
    </font>
    <font>
      <b/>
      <i/>
      <sz val="12"/>
      <color theme="1"/>
      <name val="Calibri"/>
      <family val="2"/>
      <charset val="2"/>
      <scheme val="minor"/>
    </font>
    <font>
      <b/>
      <sz val="12"/>
      <color theme="1"/>
      <name val="Calibri"/>
      <family val="1"/>
      <charset val="2"/>
      <scheme val="minor"/>
    </font>
    <font>
      <i/>
      <sz val="11"/>
      <color theme="3"/>
      <name val="Calibri"/>
      <family val="2"/>
      <scheme val="minor"/>
    </font>
    <font>
      <i/>
      <u/>
      <sz val="11"/>
      <color rgb="FF167880"/>
      <name val="Calibri"/>
      <family val="2"/>
      <scheme val="minor"/>
    </font>
    <font>
      <sz val="11"/>
      <color rgb="FF22BEC9"/>
      <name val="Calibri"/>
      <family val="2"/>
      <scheme val="minor"/>
    </font>
    <font>
      <b/>
      <sz val="11"/>
      <color rgb="FFC00000"/>
      <name val="Calibri"/>
      <family val="2"/>
      <scheme val="minor"/>
    </font>
    <font>
      <i/>
      <sz val="11"/>
      <name val="Calibri"/>
      <family val="2"/>
      <scheme val="minor"/>
    </font>
    <font>
      <i/>
      <sz val="11"/>
      <color rgb="FFC00000"/>
      <name val="Calibri"/>
      <family val="2"/>
      <scheme val="minor"/>
    </font>
    <font>
      <b/>
      <sz val="14"/>
      <name val="Calibri"/>
      <family val="2"/>
      <scheme val="minor"/>
    </font>
    <font>
      <sz val="11"/>
      <color theme="1"/>
      <name val="Verdana"/>
      <family val="2"/>
    </font>
    <font>
      <sz val="10"/>
      <color theme="1"/>
      <name val="Verdana"/>
      <family val="2"/>
    </font>
    <font>
      <u/>
      <sz val="11"/>
      <color theme="10"/>
      <name val="Calibri"/>
      <family val="2"/>
    </font>
    <font>
      <sz val="9"/>
      <color rgb="FF000099"/>
      <name val="Calibri"/>
      <family val="2"/>
      <scheme val="minor"/>
    </font>
    <font>
      <b/>
      <sz val="9"/>
      <color rgb="FF000099"/>
      <name val="Calibri"/>
      <family val="2"/>
      <scheme val="minor"/>
    </font>
    <font>
      <sz val="9"/>
      <name val="Calibri"/>
      <family val="2"/>
      <scheme val="minor"/>
    </font>
    <font>
      <sz val="9"/>
      <color rgb="FFFF0000"/>
      <name val="Calibri"/>
      <family val="2"/>
      <scheme val="minor"/>
    </font>
    <font>
      <u/>
      <sz val="10"/>
      <color indexed="8"/>
      <name val="Calibri"/>
      <family val="2"/>
      <scheme val="minor"/>
    </font>
    <font>
      <sz val="10"/>
      <color indexed="8"/>
      <name val="Calibri"/>
      <family val="2"/>
      <scheme val="minor"/>
    </font>
    <font>
      <sz val="9"/>
      <color theme="0" tint="-0.499984740745262"/>
      <name val="Calibri"/>
      <family val="2"/>
      <scheme val="minor"/>
    </font>
    <font>
      <b/>
      <sz val="16"/>
      <color theme="0"/>
      <name val="Calibri"/>
      <family val="2"/>
      <scheme val="minor"/>
    </font>
    <font>
      <sz val="10"/>
      <name val="Calibri"/>
      <family val="2"/>
      <scheme val="minor"/>
    </font>
    <font>
      <sz val="10"/>
      <color theme="0" tint="-0.499984740745262"/>
      <name val="Calibri"/>
      <family val="2"/>
      <scheme val="minor"/>
    </font>
    <font>
      <i/>
      <sz val="10"/>
      <color theme="0" tint="-0.499984740745262"/>
      <name val="Calibri"/>
      <family val="2"/>
      <scheme val="minor"/>
    </font>
    <font>
      <sz val="8"/>
      <color rgb="FF000099"/>
      <name val="Calibri"/>
      <family val="2"/>
      <scheme val="minor"/>
    </font>
    <font>
      <sz val="9"/>
      <color rgb="FFFF0066"/>
      <name val="Calibri"/>
      <family val="2"/>
      <scheme val="minor"/>
    </font>
    <font>
      <sz val="9"/>
      <color rgb="FF003399"/>
      <name val="Calibri"/>
      <family val="2"/>
      <scheme val="minor"/>
    </font>
    <font>
      <b/>
      <sz val="11"/>
      <name val="Calibri"/>
      <family val="2"/>
      <scheme val="minor"/>
    </font>
    <font>
      <b/>
      <i/>
      <sz val="12"/>
      <name val="Calibri"/>
      <family val="2"/>
      <scheme val="minor"/>
    </font>
    <font>
      <i/>
      <sz val="10"/>
      <color theme="1" tint="0.34998626667073579"/>
      <name val="Calibri"/>
      <family val="2"/>
      <scheme val="minor"/>
    </font>
    <font>
      <b/>
      <u/>
      <sz val="11"/>
      <color rgb="FF000FA0"/>
      <name val="Calibri"/>
      <family val="2"/>
      <scheme val="minor"/>
    </font>
    <font>
      <sz val="11"/>
      <color rgb="FF000FA0"/>
      <name val="Calibri"/>
      <family val="2"/>
      <scheme val="minor"/>
    </font>
    <font>
      <b/>
      <sz val="11"/>
      <color rgb="FF000FA0"/>
      <name val="Calibri"/>
      <family val="2"/>
      <scheme val="minor"/>
    </font>
    <font>
      <sz val="14"/>
      <color rgb="FF000FA0"/>
      <name val="Calibri"/>
      <family val="2"/>
      <scheme val="minor"/>
    </font>
    <font>
      <i/>
      <u/>
      <sz val="11"/>
      <color rgb="FF000FA0"/>
      <name val="Calibri"/>
      <family val="2"/>
      <scheme val="minor"/>
    </font>
    <font>
      <b/>
      <i/>
      <sz val="10"/>
      <color rgb="FF000FA0"/>
      <name val="Calibri"/>
      <family val="2"/>
      <scheme val="minor"/>
    </font>
    <font>
      <i/>
      <sz val="10"/>
      <color rgb="FF000FA0"/>
      <name val="Calibri"/>
      <family val="2"/>
      <scheme val="minor"/>
    </font>
    <font>
      <u/>
      <sz val="10"/>
      <color rgb="FF000FA0"/>
      <name val="Calibri"/>
      <family val="2"/>
      <scheme val="minor"/>
    </font>
    <font>
      <i/>
      <u/>
      <sz val="10"/>
      <color rgb="FF000FA0"/>
      <name val="Calibri"/>
      <family val="2"/>
      <scheme val="minor"/>
    </font>
  </fonts>
  <fills count="19">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0"/>
        <bgColor indexed="64"/>
      </patternFill>
    </fill>
    <fill>
      <patternFill patternType="solid">
        <fgColor theme="0" tint="-4.9989318521683403E-2"/>
        <bgColor indexed="64"/>
      </patternFill>
    </fill>
    <fill>
      <patternFill patternType="solid">
        <fgColor rgb="FF006600"/>
        <bgColor indexed="64"/>
      </patternFill>
    </fill>
    <fill>
      <patternFill patternType="solid">
        <fgColor rgb="FF339933"/>
        <bgColor indexed="64"/>
      </patternFill>
    </fill>
    <fill>
      <patternFill patternType="solid">
        <fgColor rgb="FFBFCD46"/>
        <bgColor indexed="64"/>
      </patternFill>
    </fill>
    <fill>
      <patternFill patternType="solid">
        <fgColor rgb="FF22BEC9"/>
        <bgColor indexed="64"/>
      </patternFill>
    </fill>
    <fill>
      <patternFill patternType="solid">
        <fgColor rgb="FFBEF0F4"/>
        <bgColor indexed="64"/>
      </patternFill>
    </fill>
    <fill>
      <patternFill patternType="solid">
        <fgColor theme="0" tint="-0.34998626667073579"/>
        <bgColor indexed="64"/>
      </patternFill>
    </fill>
    <fill>
      <patternFill patternType="solid">
        <fgColor rgb="FFF2F2F2"/>
        <bgColor indexed="64"/>
      </patternFill>
    </fill>
    <fill>
      <patternFill patternType="solid">
        <fgColor rgb="FF54D8E2"/>
        <bgColor indexed="64"/>
      </patternFill>
    </fill>
    <fill>
      <patternFill patternType="solid">
        <fgColor rgb="FF20AFBA"/>
        <bgColor indexed="64"/>
      </patternFill>
    </fill>
    <fill>
      <patternFill patternType="solid">
        <fgColor rgb="FF000FA0"/>
        <bgColor indexed="64"/>
      </patternFill>
    </fill>
    <fill>
      <patternFill patternType="solid">
        <fgColor rgb="FF00BED7"/>
        <bgColor indexed="64"/>
      </patternFill>
    </fill>
    <fill>
      <patternFill patternType="solid">
        <fgColor rgb="FFFF6B00"/>
        <bgColor indexed="64"/>
      </patternFill>
    </fill>
    <fill>
      <patternFill patternType="solid">
        <fgColor theme="5" tint="0.79998168889431442"/>
        <bgColor indexed="64"/>
      </patternFill>
    </fill>
  </fills>
  <borders count="2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right/>
      <top style="thin">
        <color indexed="64"/>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style="thin">
        <color indexed="64"/>
      </bottom>
      <diagonal/>
    </border>
    <border>
      <left/>
      <right style="thick">
        <color rgb="FFFFCA2A"/>
      </right>
      <top/>
      <bottom/>
      <diagonal/>
    </border>
    <border>
      <left style="thick">
        <color rgb="FF22BEC9"/>
      </left>
      <right/>
      <top style="thin">
        <color theme="1" tint="0.499984740745262"/>
      </top>
      <bottom style="thin">
        <color theme="1" tint="0.499984740745262"/>
      </bottom>
      <diagonal/>
    </border>
    <border>
      <left style="thick">
        <color rgb="FF22BEC9"/>
      </left>
      <right style="thin">
        <color theme="0" tint="-0.499984740745262"/>
      </right>
      <top style="thin">
        <color theme="0" tint="-0.499984740745262"/>
      </top>
      <bottom style="thin">
        <color theme="0" tint="-0.499984740745262"/>
      </bottom>
      <diagonal/>
    </border>
    <border>
      <left style="thick">
        <color rgb="FFFF6B00"/>
      </left>
      <right style="thin">
        <color theme="0" tint="-0.499984740745262"/>
      </right>
      <top style="thin">
        <color theme="0" tint="-0.499984740745262"/>
      </top>
      <bottom style="thin">
        <color theme="0" tint="-0.499984740745262"/>
      </bottom>
      <diagonal/>
    </border>
    <border>
      <left/>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9" fontId="1" fillId="0" borderId="0" applyFont="0" applyFill="0" applyBorder="0" applyAlignment="0" applyProtection="0"/>
    <xf numFmtId="0" fontId="19" fillId="0" borderId="0" applyNumberFormat="0" applyFill="0" applyBorder="0" applyAlignment="0" applyProtection="0"/>
    <xf numFmtId="0" fontId="47" fillId="0" borderId="0" applyNumberFormat="0" applyFill="0" applyBorder="0" applyAlignment="0" applyProtection="0">
      <alignment vertical="top"/>
      <protection locked="0"/>
    </xf>
  </cellStyleXfs>
  <cellXfs count="291">
    <xf numFmtId="0" fontId="0" fillId="0" borderId="0" xfId="0"/>
    <xf numFmtId="0" fontId="0" fillId="0" borderId="0" xfId="0" applyFont="1" applyAlignment="1">
      <alignment wrapText="1"/>
    </xf>
    <xf numFmtId="0" fontId="0" fillId="0" borderId="0" xfId="0" applyFont="1" applyAlignment="1"/>
    <xf numFmtId="0" fontId="0" fillId="0" borderId="0" xfId="0" applyFont="1" applyAlignment="1">
      <alignment horizontal="center" wrapText="1"/>
    </xf>
    <xf numFmtId="0" fontId="0" fillId="0" borderId="0" xfId="0" applyAlignment="1">
      <alignment horizontal="center"/>
    </xf>
    <xf numFmtId="0" fontId="0" fillId="0" borderId="0" xfId="0" applyFont="1" applyAlignment="1">
      <alignment horizontal="left" wrapText="1"/>
    </xf>
    <xf numFmtId="0" fontId="0" fillId="0" borderId="0" xfId="0" applyFont="1" applyAlignment="1">
      <alignment horizontal="center" vertical="center" wrapText="1"/>
    </xf>
    <xf numFmtId="0" fontId="0" fillId="0" borderId="0" xfId="0" applyFont="1" applyAlignment="1">
      <alignment vertical="center" wrapText="1"/>
    </xf>
    <xf numFmtId="0" fontId="8" fillId="0" borderId="0" xfId="0" applyFont="1" applyAlignment="1">
      <alignment horizontal="left" vertical="center" wrapText="1"/>
    </xf>
    <xf numFmtId="0" fontId="0" fillId="2" borderId="0" xfId="0" applyFill="1" applyAlignment="1">
      <alignment horizontal="center"/>
    </xf>
    <xf numFmtId="0" fontId="0" fillId="4" borderId="0" xfId="0" applyFill="1"/>
    <xf numFmtId="0" fontId="11" fillId="4" borderId="0" xfId="0" applyFont="1" applyFill="1" applyAlignment="1">
      <alignment vertical="center"/>
    </xf>
    <xf numFmtId="0" fontId="3" fillId="3" borderId="0" xfId="0" applyFont="1" applyFill="1" applyAlignment="1">
      <alignment horizontal="center"/>
    </xf>
    <xf numFmtId="0" fontId="4" fillId="0" borderId="1" xfId="0" applyFont="1" applyBorder="1" applyAlignment="1" applyProtection="1">
      <alignment horizontal="center" vertical="center" wrapText="1"/>
      <protection locked="0"/>
    </xf>
    <xf numFmtId="0" fontId="14" fillId="4" borderId="0" xfId="0" applyFont="1" applyFill="1" applyAlignment="1">
      <alignment horizontal="center" vertical="center" wrapText="1"/>
    </xf>
    <xf numFmtId="0" fontId="7" fillId="0" borderId="0" xfId="0" applyFont="1" applyAlignment="1">
      <alignment horizontal="center"/>
    </xf>
    <xf numFmtId="0" fontId="0" fillId="0" borderId="0" xfId="0" applyFill="1" applyAlignment="1">
      <alignment horizontal="center"/>
    </xf>
    <xf numFmtId="9" fontId="2" fillId="0" borderId="0" xfId="1" applyFont="1" applyAlignment="1">
      <alignment horizontal="center"/>
    </xf>
    <xf numFmtId="0" fontId="2" fillId="0" borderId="0" xfId="0" applyFont="1" applyFill="1" applyAlignment="1">
      <alignment horizontal="center"/>
    </xf>
    <xf numFmtId="0" fontId="2" fillId="0" borderId="0" xfId="0" applyFont="1" applyAlignment="1">
      <alignment horizontal="center"/>
    </xf>
    <xf numFmtId="0" fontId="15" fillId="0" borderId="0" xfId="0" applyFont="1"/>
    <xf numFmtId="0" fontId="4" fillId="0" borderId="1" xfId="0" applyFont="1" applyBorder="1" applyAlignment="1" applyProtection="1">
      <alignment horizontal="center" vertical="center" wrapText="1"/>
    </xf>
    <xf numFmtId="0" fontId="17" fillId="0" borderId="1" xfId="0" applyFont="1" applyBorder="1" applyAlignment="1" applyProtection="1">
      <alignment horizontal="center" vertical="center" wrapText="1"/>
      <protection hidden="1"/>
    </xf>
    <xf numFmtId="0" fontId="0" fillId="0" borderId="0" xfId="0" applyFont="1" applyAlignment="1" applyProtection="1">
      <alignment horizontal="center" vertical="center" wrapText="1"/>
      <protection hidden="1"/>
    </xf>
    <xf numFmtId="0" fontId="4" fillId="0" borderId="1" xfId="0" applyFont="1" applyBorder="1" applyAlignment="1">
      <alignment horizontal="left" vertical="center" indent="1"/>
    </xf>
    <xf numFmtId="0" fontId="4" fillId="0" borderId="1" xfId="0" applyFont="1" applyBorder="1" applyAlignment="1">
      <alignment horizontal="left" vertical="center" indent="5"/>
    </xf>
    <xf numFmtId="0" fontId="0" fillId="0" borderId="0" xfId="0" applyAlignment="1">
      <alignment horizontal="left" indent="2"/>
    </xf>
    <xf numFmtId="0" fontId="22" fillId="4" borderId="1" xfId="0" applyFont="1" applyFill="1" applyBorder="1" applyAlignment="1">
      <alignment horizontal="left" vertical="center" wrapText="1" indent="1"/>
    </xf>
    <xf numFmtId="0" fontId="0" fillId="4" borderId="0" xfId="0" applyFill="1" applyAlignment="1">
      <alignment horizontal="left" vertical="center" indent="1"/>
    </xf>
    <xf numFmtId="0" fontId="14" fillId="4" borderId="0" xfId="0" applyFont="1" applyFill="1" applyAlignment="1">
      <alignment horizontal="left" wrapText="1" indent="1"/>
    </xf>
    <xf numFmtId="0" fontId="0" fillId="0" borderId="0" xfId="0" applyAlignment="1">
      <alignment horizontal="left" indent="1"/>
    </xf>
    <xf numFmtId="0" fontId="0"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2" fillId="0" borderId="0" xfId="0" applyFont="1" applyAlignment="1">
      <alignment horizontal="left" indent="1"/>
    </xf>
    <xf numFmtId="0" fontId="33" fillId="0" borderId="1" xfId="0" applyFont="1" applyBorder="1" applyAlignment="1">
      <alignment horizontal="left" vertical="center" indent="2"/>
    </xf>
    <xf numFmtId="0" fontId="6" fillId="0" borderId="1" xfId="0" applyFont="1" applyBorder="1" applyAlignment="1" applyProtection="1">
      <alignment horizontal="left" vertical="center" indent="1"/>
    </xf>
    <xf numFmtId="0" fontId="33" fillId="10" borderId="1" xfId="0" applyFont="1" applyFill="1" applyBorder="1" applyAlignment="1" applyProtection="1">
      <alignment horizontal="left" vertical="center" indent="1"/>
    </xf>
    <xf numFmtId="0" fontId="4" fillId="0" borderId="1" xfId="0" applyFont="1" applyBorder="1" applyAlignment="1" applyProtection="1">
      <alignment horizontal="left" vertical="center" indent="1"/>
    </xf>
    <xf numFmtId="0" fontId="4" fillId="0" borderId="1" xfId="0" applyFont="1" applyBorder="1" applyAlignment="1" applyProtection="1">
      <alignment horizontal="left" vertical="center" wrapText="1" indent="1"/>
    </xf>
    <xf numFmtId="0" fontId="8" fillId="0" borderId="1" xfId="0" applyFont="1" applyBorder="1" applyAlignment="1" applyProtection="1">
      <alignment horizontal="center" vertical="center" wrapText="1"/>
    </xf>
    <xf numFmtId="0" fontId="0" fillId="0" borderId="0" xfId="0" applyAlignment="1">
      <alignment horizontal="left" vertical="center" indent="1"/>
    </xf>
    <xf numFmtId="0" fontId="16" fillId="0" borderId="1" xfId="0" applyFont="1" applyBorder="1" applyAlignment="1" applyProtection="1">
      <alignment horizontal="left" vertical="center" indent="5"/>
    </xf>
    <xf numFmtId="0" fontId="7" fillId="0" borderId="0" xfId="0" applyFont="1" applyAlignment="1">
      <alignment horizontal="center" vertical="center"/>
    </xf>
    <xf numFmtId="0" fontId="0" fillId="0" borderId="0" xfId="0" applyAlignment="1">
      <alignment horizontal="center" vertical="center"/>
    </xf>
    <xf numFmtId="0" fontId="12" fillId="0" borderId="1" xfId="0" applyFont="1" applyBorder="1" applyAlignment="1" applyProtection="1">
      <alignment horizontal="left" vertical="center" wrapText="1" indent="1"/>
      <protection locked="0"/>
    </xf>
    <xf numFmtId="0" fontId="0" fillId="4" borderId="0" xfId="0" applyFill="1" applyProtection="1"/>
    <xf numFmtId="0" fontId="0" fillId="4" borderId="0" xfId="0" applyFont="1" applyFill="1" applyAlignment="1" applyProtection="1"/>
    <xf numFmtId="0" fontId="14" fillId="4" borderId="0" xfId="0" applyFont="1" applyFill="1" applyAlignment="1" applyProtection="1">
      <alignment horizontal="left" wrapText="1" indent="1"/>
      <protection hidden="1"/>
    </xf>
    <xf numFmtId="0" fontId="11" fillId="4" borderId="0" xfId="0" applyFont="1" applyFill="1" applyAlignment="1" applyProtection="1">
      <alignment vertical="center"/>
      <protection hidden="1"/>
    </xf>
    <xf numFmtId="0" fontId="14" fillId="4" borderId="0" xfId="0" applyFont="1" applyFill="1" applyAlignment="1" applyProtection="1">
      <alignment horizontal="center" vertical="center" wrapText="1"/>
      <protection hidden="1"/>
    </xf>
    <xf numFmtId="0" fontId="15" fillId="8" borderId="2" xfId="0" applyFont="1" applyFill="1" applyBorder="1" applyProtection="1"/>
    <xf numFmtId="0" fontId="15" fillId="4" borderId="0" xfId="0" applyFont="1" applyFill="1" applyBorder="1" applyProtection="1"/>
    <xf numFmtId="0" fontId="15" fillId="4" borderId="0" xfId="0" applyFont="1" applyFill="1" applyProtection="1"/>
    <xf numFmtId="0" fontId="15" fillId="0" borderId="0" xfId="0" applyFont="1" applyProtection="1"/>
    <xf numFmtId="0" fontId="34" fillId="0" borderId="1" xfId="0" applyFont="1" applyBorder="1" applyAlignment="1" applyProtection="1">
      <alignment horizontal="left" vertical="center" wrapText="1" indent="1"/>
    </xf>
    <xf numFmtId="0" fontId="10" fillId="5" borderId="1" xfId="0" applyFont="1" applyFill="1" applyBorder="1" applyAlignment="1" applyProtection="1">
      <alignment horizontal="left" wrapText="1" indent="1"/>
    </xf>
    <xf numFmtId="0" fontId="13" fillId="0" borderId="1" xfId="0" applyFont="1" applyBorder="1" applyAlignment="1" applyProtection="1">
      <alignment horizontal="left" wrapText="1" indent="1"/>
    </xf>
    <xf numFmtId="0" fontId="15" fillId="0" borderId="0" xfId="0" applyFont="1" applyAlignment="1" applyProtection="1">
      <alignment horizontal="center" vertical="center"/>
    </xf>
    <xf numFmtId="0" fontId="0" fillId="0" borderId="1" xfId="0" applyFont="1" applyBorder="1" applyAlignment="1" applyProtection="1">
      <alignment horizontal="left" vertical="center" wrapText="1" indent="1"/>
    </xf>
    <xf numFmtId="0" fontId="12" fillId="0" borderId="1" xfId="0" applyFont="1" applyBorder="1" applyAlignment="1" applyProtection="1">
      <alignment horizontal="left" vertical="center" wrapText="1" indent="1"/>
    </xf>
    <xf numFmtId="0" fontId="7" fillId="0" borderId="1" xfId="0" applyFont="1" applyBorder="1" applyAlignment="1" applyProtection="1">
      <alignment horizontal="left" vertical="center" wrapText="1" indent="3"/>
    </xf>
    <xf numFmtId="0" fontId="4" fillId="0" borderId="0" xfId="0" applyFont="1"/>
    <xf numFmtId="0" fontId="4" fillId="4" borderId="0" xfId="0" applyFont="1" applyFill="1" applyProtection="1"/>
    <xf numFmtId="0" fontId="0" fillId="4" borderId="0" xfId="0" applyFont="1" applyFill="1" applyProtection="1"/>
    <xf numFmtId="0" fontId="0" fillId="0" borderId="0" xfId="0" applyFont="1"/>
    <xf numFmtId="0" fontId="0" fillId="11" borderId="1" xfId="0" applyFont="1" applyFill="1" applyBorder="1" applyProtection="1"/>
    <xf numFmtId="0" fontId="0" fillId="7" borderId="1" xfId="0" applyFont="1" applyFill="1" applyBorder="1" applyProtection="1"/>
    <xf numFmtId="0" fontId="0" fillId="6" borderId="1" xfId="0" applyFont="1" applyFill="1" applyBorder="1" applyProtection="1"/>
    <xf numFmtId="0" fontId="0" fillId="4" borderId="1" xfId="0" applyFont="1" applyFill="1" applyBorder="1" applyProtection="1"/>
    <xf numFmtId="0" fontId="41" fillId="4" borderId="1" xfId="0" applyFont="1" applyFill="1" applyBorder="1" applyAlignment="1" applyProtection="1">
      <alignment horizontal="center"/>
    </xf>
    <xf numFmtId="0" fontId="6" fillId="8" borderId="2" xfId="0" applyFont="1" applyFill="1" applyBorder="1" applyAlignment="1" applyProtection="1">
      <alignment vertical="center"/>
    </xf>
    <xf numFmtId="0" fontId="0" fillId="0" borderId="0" xfId="0" applyFont="1" applyBorder="1" applyProtection="1"/>
    <xf numFmtId="0" fontId="4" fillId="0" borderId="0" xfId="0" applyFont="1" applyBorder="1" applyProtection="1"/>
    <xf numFmtId="0" fontId="6" fillId="0" borderId="1" xfId="0" applyFont="1" applyBorder="1" applyAlignment="1" applyProtection="1">
      <alignment horizontal="left" vertical="center" wrapText="1" indent="1"/>
    </xf>
    <xf numFmtId="0" fontId="13" fillId="0" borderId="1" xfId="0" applyFont="1" applyBorder="1" applyAlignment="1" applyProtection="1">
      <alignment horizontal="left" vertical="center" wrapText="1" indent="1"/>
      <protection locked="0"/>
    </xf>
    <xf numFmtId="0" fontId="5"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18" fillId="0" borderId="1" xfId="2" applyFont="1" applyBorder="1" applyAlignment="1" applyProtection="1">
      <alignment horizontal="center" vertical="center"/>
      <protection hidden="1"/>
    </xf>
    <xf numFmtId="0" fontId="18" fillId="0" borderId="1" xfId="2" applyFont="1" applyBorder="1" applyAlignment="1" applyProtection="1">
      <alignment horizontal="center" vertical="center" wrapText="1"/>
      <protection hidden="1"/>
    </xf>
    <xf numFmtId="0" fontId="15" fillId="0" borderId="0" xfId="0" applyFont="1" applyAlignment="1" applyProtection="1">
      <alignment horizontal="center" vertical="center"/>
      <protection hidden="1"/>
    </xf>
    <xf numFmtId="0" fontId="0" fillId="0" borderId="0" xfId="0" applyFill="1" applyAlignment="1" applyProtection="1">
      <alignment horizontal="left" vertical="center" indent="1"/>
    </xf>
    <xf numFmtId="0" fontId="0" fillId="0" borderId="0" xfId="0" applyFill="1" applyAlignment="1">
      <alignment horizontal="left" vertical="center" indent="1"/>
    </xf>
    <xf numFmtId="0" fontId="30" fillId="9" borderId="1" xfId="0" applyFont="1" applyFill="1" applyBorder="1" applyAlignment="1" applyProtection="1">
      <alignment horizontal="center" vertical="center"/>
    </xf>
    <xf numFmtId="0" fontId="15" fillId="4" borderId="6" xfId="0" applyFont="1" applyFill="1" applyBorder="1" applyAlignment="1" applyProtection="1">
      <alignment wrapText="1"/>
    </xf>
    <xf numFmtId="0" fontId="0" fillId="4" borderId="0" xfId="0" applyFill="1" applyAlignment="1" applyProtection="1">
      <alignment wrapText="1"/>
    </xf>
    <xf numFmtId="0" fontId="0" fillId="4" borderId="0" xfId="0" applyFill="1" applyAlignment="1">
      <alignment wrapText="1"/>
    </xf>
    <xf numFmtId="0" fontId="45" fillId="0" borderId="0" xfId="0" applyFont="1" applyFill="1" applyBorder="1" applyAlignment="1"/>
    <xf numFmtId="0" fontId="46" fillId="0" borderId="0" xfId="0" applyFont="1" applyFill="1" applyBorder="1" applyAlignment="1"/>
    <xf numFmtId="0" fontId="0" fillId="4" borderId="0" xfId="0" applyFont="1" applyFill="1" applyAlignment="1"/>
    <xf numFmtId="0" fontId="27" fillId="4" borderId="0" xfId="0" applyFont="1" applyFill="1" applyAlignment="1">
      <alignment wrapText="1"/>
    </xf>
    <xf numFmtId="0" fontId="50" fillId="4" borderId="0" xfId="0" applyFont="1" applyFill="1" applyAlignment="1">
      <alignment wrapText="1"/>
    </xf>
    <xf numFmtId="0" fontId="51" fillId="4" borderId="0" xfId="0" applyFont="1" applyFill="1" applyAlignment="1"/>
    <xf numFmtId="0" fontId="8" fillId="4" borderId="0" xfId="0" applyFont="1" applyFill="1" applyAlignment="1">
      <alignment wrapText="1"/>
    </xf>
    <xf numFmtId="0" fontId="8" fillId="4" borderId="0" xfId="0" applyFont="1" applyFill="1" applyAlignment="1"/>
    <xf numFmtId="0" fontId="27" fillId="5" borderId="16" xfId="0" applyFont="1" applyFill="1" applyBorder="1" applyAlignment="1" applyProtection="1">
      <alignment horizontal="center" vertical="center"/>
      <protection locked="0" hidden="1"/>
    </xf>
    <xf numFmtId="0" fontId="60" fillId="4" borderId="0" xfId="0" applyFont="1" applyFill="1" applyAlignment="1" applyProtection="1">
      <alignment horizontal="center" vertical="center"/>
      <protection hidden="1"/>
    </xf>
    <xf numFmtId="0" fontId="34" fillId="0" borderId="1" xfId="0" applyFont="1" applyBorder="1" applyAlignment="1" applyProtection="1">
      <alignment horizontal="left" vertical="center" indent="1"/>
    </xf>
    <xf numFmtId="0" fontId="0" fillId="9" borderId="0" xfId="0" applyFont="1" applyFill="1" applyBorder="1"/>
    <xf numFmtId="0" fontId="0" fillId="9" borderId="0" xfId="0" applyFont="1" applyFill="1" applyBorder="1" applyAlignment="1"/>
    <xf numFmtId="0" fontId="5" fillId="4" borderId="0" xfId="0" applyFont="1" applyFill="1" applyAlignment="1"/>
    <xf numFmtId="0" fontId="23" fillId="5" borderId="1" xfId="0" applyFont="1" applyFill="1" applyBorder="1" applyAlignment="1" applyProtection="1">
      <alignment horizontal="left" vertical="center" wrapText="1" indent="1"/>
      <protection locked="0"/>
    </xf>
    <xf numFmtId="0" fontId="10" fillId="5" borderId="1" xfId="0" applyFont="1" applyFill="1" applyBorder="1" applyAlignment="1" applyProtection="1">
      <alignment horizontal="left" wrapText="1"/>
      <protection locked="0"/>
    </xf>
    <xf numFmtId="0" fontId="23" fillId="5" borderId="1" xfId="0" applyFont="1" applyFill="1" applyBorder="1" applyAlignment="1" applyProtection="1">
      <alignment horizontal="left" wrapText="1" indent="1"/>
      <protection locked="0"/>
    </xf>
    <xf numFmtId="0" fontId="10" fillId="5" borderId="1" xfId="0" applyFont="1" applyFill="1" applyBorder="1" applyAlignment="1" applyProtection="1">
      <alignment horizontal="left" vertical="center" wrapText="1"/>
      <protection locked="0"/>
    </xf>
    <xf numFmtId="0" fontId="64" fillId="0" borderId="1" xfId="0" applyFont="1" applyBorder="1" applyAlignment="1" applyProtection="1">
      <alignment horizontal="center" vertical="center" wrapText="1"/>
      <protection hidden="1"/>
    </xf>
    <xf numFmtId="0" fontId="15" fillId="0" borderId="17" xfId="0" applyFont="1" applyBorder="1" applyProtection="1"/>
    <xf numFmtId="0" fontId="0" fillId="0" borderId="0" xfId="0" applyFill="1" applyAlignment="1">
      <alignment horizontal="left"/>
    </xf>
    <xf numFmtId="9" fontId="0" fillId="0" borderId="0" xfId="1" applyFont="1" applyFill="1" applyAlignment="1">
      <alignment horizontal="center"/>
    </xf>
    <xf numFmtId="0" fontId="23" fillId="5" borderId="1" xfId="0" applyFont="1" applyFill="1" applyBorder="1" applyAlignment="1" applyProtection="1">
      <alignment horizontal="left" vertical="center" wrapText="1" indent="1"/>
      <protection hidden="1"/>
    </xf>
    <xf numFmtId="0" fontId="0" fillId="13" borderId="1" xfId="0" applyFont="1" applyFill="1" applyBorder="1" applyProtection="1"/>
    <xf numFmtId="0" fontId="40" fillId="14" borderId="1" xfId="0" applyFont="1" applyFill="1" applyBorder="1" applyProtection="1"/>
    <xf numFmtId="0" fontId="40" fillId="14" borderId="10" xfId="0" applyFont="1" applyFill="1" applyBorder="1" applyProtection="1"/>
    <xf numFmtId="0" fontId="66" fillId="4" borderId="0" xfId="0" applyFont="1" applyFill="1"/>
    <xf numFmtId="0" fontId="66" fillId="0" borderId="0" xfId="0" applyFont="1"/>
    <xf numFmtId="0" fontId="67" fillId="4" borderId="0" xfId="0" applyFont="1" applyFill="1"/>
    <xf numFmtId="0" fontId="67" fillId="0" borderId="0" xfId="0" applyFont="1"/>
    <xf numFmtId="0" fontId="33" fillId="17" borderId="1" xfId="0" applyFont="1" applyFill="1" applyBorder="1" applyAlignment="1" applyProtection="1">
      <alignment horizontal="left" vertical="center" indent="1"/>
    </xf>
    <xf numFmtId="0" fontId="63" fillId="17" borderId="1" xfId="0" applyFont="1" applyFill="1" applyBorder="1" applyAlignment="1" applyProtection="1">
      <alignment horizontal="left" vertical="center" indent="1"/>
    </xf>
    <xf numFmtId="0" fontId="9" fillId="17" borderId="1" xfId="0" applyFont="1" applyFill="1" applyBorder="1" applyAlignment="1" applyProtection="1">
      <alignment horizontal="center" vertical="center" wrapText="1"/>
    </xf>
    <xf numFmtId="0" fontId="68" fillId="4" borderId="0" xfId="0" applyFont="1" applyFill="1" applyProtection="1"/>
    <xf numFmtId="0" fontId="66" fillId="4" borderId="0" xfId="0" applyFont="1" applyFill="1" applyProtection="1"/>
    <xf numFmtId="0" fontId="70" fillId="0" borderId="1" xfId="0" applyFont="1" applyBorder="1" applyAlignment="1" applyProtection="1">
      <alignment horizontal="left" wrapText="1" indent="1"/>
    </xf>
    <xf numFmtId="0" fontId="71" fillId="0" borderId="1" xfId="0" applyFont="1" applyBorder="1" applyAlignment="1" applyProtection="1">
      <alignment horizontal="left" vertical="center" wrapText="1" indent="1"/>
    </xf>
    <xf numFmtId="0" fontId="66" fillId="4" borderId="0" xfId="0" applyFont="1" applyFill="1" applyAlignment="1">
      <alignment vertical="center"/>
    </xf>
    <xf numFmtId="0" fontId="66" fillId="0" borderId="0" xfId="0" applyFont="1" applyAlignment="1">
      <alignment vertical="center"/>
    </xf>
    <xf numFmtId="14" fontId="48" fillId="12" borderId="16" xfId="0" applyNumberFormat="1" applyFont="1" applyFill="1" applyBorder="1" applyAlignment="1" applyProtection="1">
      <alignment horizontal="left" wrapText="1"/>
      <protection locked="0"/>
    </xf>
    <xf numFmtId="0" fontId="8" fillId="4" borderId="16" xfId="0" applyFont="1" applyFill="1" applyBorder="1" applyAlignment="1">
      <alignment wrapText="1"/>
    </xf>
    <xf numFmtId="0" fontId="27" fillId="4" borderId="16" xfId="0" applyFont="1" applyFill="1" applyBorder="1" applyAlignment="1">
      <alignment wrapText="1"/>
    </xf>
    <xf numFmtId="0" fontId="61" fillId="18" borderId="16" xfId="0" applyFont="1" applyFill="1" applyBorder="1" applyAlignment="1" applyProtection="1">
      <alignment wrapText="1"/>
      <protection locked="0" hidden="1"/>
    </xf>
    <xf numFmtId="0" fontId="49" fillId="12" borderId="16" xfId="0" applyFont="1" applyFill="1" applyBorder="1" applyAlignment="1" applyProtection="1">
      <alignment wrapText="1"/>
      <protection locked="0"/>
    </xf>
    <xf numFmtId="0" fontId="48" fillId="12" borderId="16" xfId="0" applyFont="1" applyFill="1" applyBorder="1" applyAlignment="1" applyProtection="1">
      <protection locked="0"/>
    </xf>
    <xf numFmtId="14" fontId="48" fillId="4" borderId="16" xfId="0" applyNumberFormat="1" applyFont="1" applyFill="1" applyBorder="1" applyAlignment="1" applyProtection="1">
      <alignment horizontal="left" wrapText="1"/>
      <protection locked="0" hidden="1"/>
    </xf>
    <xf numFmtId="0" fontId="56" fillId="4" borderId="16" xfId="0" applyFont="1" applyFill="1" applyBorder="1" applyAlignment="1">
      <alignment wrapText="1"/>
    </xf>
    <xf numFmtId="0" fontId="50" fillId="4" borderId="16" xfId="0" applyFont="1" applyFill="1" applyBorder="1" applyAlignment="1">
      <alignment wrapText="1"/>
    </xf>
    <xf numFmtId="14" fontId="48" fillId="5" borderId="16" xfId="0" applyNumberFormat="1" applyFont="1" applyFill="1" applyBorder="1" applyAlignment="1" applyProtection="1">
      <alignment horizontal="left"/>
      <protection locked="0"/>
    </xf>
    <xf numFmtId="14" fontId="48" fillId="4" borderId="16" xfId="0" applyNumberFormat="1" applyFont="1" applyFill="1" applyBorder="1" applyAlignment="1" applyProtection="1">
      <alignment horizontal="left" wrapText="1"/>
      <protection hidden="1"/>
    </xf>
    <xf numFmtId="0" fontId="0" fillId="4" borderId="21" xfId="0" applyFont="1" applyFill="1" applyBorder="1" applyAlignment="1"/>
    <xf numFmtId="0" fontId="27" fillId="4" borderId="16" xfId="0" applyFont="1" applyFill="1" applyBorder="1" applyAlignment="1">
      <alignment horizontal="left" wrapText="1" indent="1"/>
    </xf>
    <xf numFmtId="0" fontId="27" fillId="4" borderId="16" xfId="0" applyFont="1" applyFill="1" applyBorder="1" applyAlignment="1">
      <alignment horizontal="left" wrapText="1"/>
    </xf>
    <xf numFmtId="0" fontId="27" fillId="4" borderId="16" xfId="0" applyFont="1" applyFill="1" applyBorder="1" applyAlignment="1" applyProtection="1">
      <alignment horizontal="left" wrapText="1" indent="1"/>
      <protection locked="0" hidden="1"/>
    </xf>
    <xf numFmtId="14" fontId="48" fillId="12" borderId="16" xfId="0" applyNumberFormat="1" applyFont="1" applyFill="1" applyBorder="1" applyAlignment="1" applyProtection="1">
      <alignment horizontal="left"/>
      <protection locked="0"/>
    </xf>
    <xf numFmtId="0" fontId="48" fillId="4" borderId="16" xfId="0" applyFont="1" applyFill="1" applyBorder="1" applyAlignment="1">
      <alignment wrapText="1"/>
    </xf>
    <xf numFmtId="0" fontId="54" fillId="4" borderId="16" xfId="0" applyFont="1" applyFill="1" applyBorder="1" applyAlignment="1">
      <alignment wrapText="1"/>
    </xf>
    <xf numFmtId="0" fontId="0" fillId="0" borderId="16" xfId="0" applyFont="1" applyBorder="1" applyAlignment="1"/>
    <xf numFmtId="0" fontId="0" fillId="4" borderId="0" xfId="0" applyFill="1" applyAlignment="1">
      <alignment horizontal="left" vertical="center" wrapText="1" indent="1"/>
    </xf>
    <xf numFmtId="0" fontId="0" fillId="4" borderId="0" xfId="0" applyFill="1" applyAlignment="1">
      <alignment horizontal="left" vertical="center" indent="1"/>
    </xf>
    <xf numFmtId="0" fontId="27" fillId="5" borderId="7" xfId="0" applyFont="1" applyFill="1" applyBorder="1" applyAlignment="1">
      <alignment horizontal="left" vertical="center" wrapText="1" indent="1"/>
    </xf>
    <xf numFmtId="0" fontId="0" fillId="5" borderId="7" xfId="0" applyFill="1" applyBorder="1" applyAlignment="1">
      <alignment horizontal="left" vertical="center" indent="1"/>
    </xf>
    <xf numFmtId="0" fontId="29" fillId="15" borderId="0" xfId="0" applyFont="1" applyFill="1" applyAlignment="1">
      <alignment horizontal="left" vertical="center" indent="1"/>
    </xf>
    <xf numFmtId="0" fontId="10" fillId="4" borderId="0" xfId="0" applyFont="1" applyFill="1" applyAlignment="1">
      <alignment horizontal="left" vertical="center" indent="1"/>
    </xf>
    <xf numFmtId="0" fontId="0" fillId="4" borderId="0" xfId="0" applyFill="1" applyAlignment="1">
      <alignment horizontal="left" vertical="top" wrapText="1" indent="1"/>
    </xf>
    <xf numFmtId="0" fontId="0" fillId="4" borderId="0" xfId="0" applyFill="1" applyAlignment="1">
      <alignment horizontal="left" vertical="top" indent="1"/>
    </xf>
    <xf numFmtId="0" fontId="0" fillId="4" borderId="0" xfId="0" applyFill="1" applyAlignment="1">
      <alignment horizontal="left" indent="1"/>
    </xf>
    <xf numFmtId="0" fontId="27" fillId="4" borderId="0" xfId="0" applyFont="1" applyFill="1" applyBorder="1" applyAlignment="1">
      <alignment horizontal="center" vertical="center" wrapText="1"/>
    </xf>
    <xf numFmtId="0" fontId="65" fillId="4" borderId="0" xfId="2" applyFont="1" applyFill="1" applyAlignment="1">
      <alignment horizontal="left" indent="1"/>
    </xf>
    <xf numFmtId="0" fontId="0" fillId="4" borderId="6" xfId="0" applyFill="1" applyBorder="1" applyAlignment="1">
      <alignment horizontal="left" vertical="top" indent="2"/>
    </xf>
    <xf numFmtId="0" fontId="0" fillId="4" borderId="0" xfId="0" quotePrefix="1" applyFill="1" applyAlignment="1">
      <alignment horizontal="left" vertical="top" wrapText="1" indent="1"/>
    </xf>
    <xf numFmtId="0" fontId="20" fillId="8" borderId="0" xfId="2" applyFont="1" applyFill="1" applyAlignment="1">
      <alignment horizontal="left" vertical="center" wrapText="1" indent="1"/>
    </xf>
    <xf numFmtId="0" fontId="20" fillId="8" borderId="0" xfId="2" applyFont="1" applyFill="1" applyAlignment="1">
      <alignment horizontal="left" vertical="center" indent="1"/>
    </xf>
    <xf numFmtId="0" fontId="65" fillId="4" borderId="0" xfId="2" applyFont="1" applyFill="1" applyAlignment="1">
      <alignment horizontal="left" vertical="center" indent="1"/>
    </xf>
    <xf numFmtId="49" fontId="73" fillId="4" borderId="0" xfId="2" quotePrefix="1" applyNumberFormat="1" applyFont="1" applyFill="1" applyAlignment="1">
      <alignment horizontal="left" vertical="center" wrapText="1" indent="1"/>
    </xf>
    <xf numFmtId="49" fontId="73" fillId="4" borderId="0" xfId="2" applyNumberFormat="1" applyFont="1" applyFill="1" applyAlignment="1">
      <alignment horizontal="left" vertical="center" wrapText="1" indent="1"/>
    </xf>
    <xf numFmtId="0" fontId="0" fillId="4" borderId="0" xfId="0" applyFont="1" applyFill="1" applyAlignment="1">
      <alignment horizontal="left" vertical="center" wrapText="1" indent="1"/>
    </xf>
    <xf numFmtId="0" fontId="0" fillId="4" borderId="0" xfId="0" applyFont="1" applyFill="1" applyAlignment="1">
      <alignment horizontal="left" vertical="center" indent="1"/>
    </xf>
    <xf numFmtId="0" fontId="29" fillId="15" borderId="0" xfId="0" applyFont="1" applyFill="1" applyAlignment="1">
      <alignment horizontal="left" indent="1"/>
    </xf>
    <xf numFmtId="0" fontId="57" fillId="4" borderId="16" xfId="0" applyFont="1" applyFill="1" applyBorder="1" applyAlignment="1">
      <alignment horizontal="left" wrapText="1"/>
    </xf>
    <xf numFmtId="0" fontId="48" fillId="12" borderId="16" xfId="0" applyFont="1" applyFill="1" applyBorder="1" applyAlignment="1" applyProtection="1">
      <alignment horizontal="left" vertical="top"/>
      <protection locked="0"/>
    </xf>
    <xf numFmtId="0" fontId="9" fillId="4" borderId="16" xfId="0" applyFont="1" applyFill="1" applyBorder="1" applyAlignment="1" applyProtection="1">
      <alignment horizontal="left" wrapText="1"/>
    </xf>
    <xf numFmtId="0" fontId="48" fillId="5" borderId="16" xfId="0" applyFont="1" applyFill="1" applyBorder="1" applyAlignment="1" applyProtection="1">
      <alignment horizontal="left"/>
      <protection locked="0"/>
    </xf>
    <xf numFmtId="0" fontId="59" fillId="12" borderId="16" xfId="0" applyFont="1" applyFill="1" applyBorder="1" applyAlignment="1" applyProtection="1">
      <alignment horizontal="left"/>
      <protection locked="0"/>
    </xf>
    <xf numFmtId="0" fontId="5" fillId="4" borderId="16" xfId="0" applyFont="1" applyFill="1" applyBorder="1" applyAlignment="1">
      <alignment horizontal="left" wrapText="1"/>
    </xf>
    <xf numFmtId="0" fontId="23" fillId="4" borderId="16" xfId="0" applyFont="1" applyFill="1" applyBorder="1" applyAlignment="1">
      <alignment horizontal="left" vertical="center" wrapText="1"/>
    </xf>
    <xf numFmtId="0" fontId="57" fillId="4" borderId="16" xfId="0" applyFont="1" applyFill="1" applyBorder="1" applyAlignment="1"/>
    <xf numFmtId="0" fontId="48" fillId="12" borderId="16" xfId="0" applyFont="1" applyFill="1" applyBorder="1" applyAlignment="1" applyProtection="1">
      <alignment horizontal="left"/>
      <protection locked="0"/>
    </xf>
    <xf numFmtId="0" fontId="27" fillId="4" borderId="16" xfId="0" applyFont="1" applyFill="1" applyBorder="1" applyAlignment="1">
      <alignment horizontal="left" wrapText="1"/>
    </xf>
    <xf numFmtId="0" fontId="27" fillId="0" borderId="16" xfId="0" applyFont="1" applyBorder="1" applyAlignment="1">
      <alignment horizontal="left" wrapText="1"/>
    </xf>
    <xf numFmtId="0" fontId="8" fillId="4" borderId="16" xfId="0" applyFont="1" applyFill="1" applyBorder="1" applyAlignment="1">
      <alignment horizontal="left" wrapText="1"/>
    </xf>
    <xf numFmtId="0" fontId="5" fillId="4" borderId="16" xfId="0" applyFont="1" applyFill="1" applyBorder="1" applyAlignment="1">
      <alignment horizontal="left"/>
    </xf>
    <xf numFmtId="0" fontId="8" fillId="4" borderId="16" xfId="0" applyFont="1" applyFill="1" applyBorder="1" applyAlignment="1">
      <alignment horizontal="left"/>
    </xf>
    <xf numFmtId="0" fontId="8" fillId="4" borderId="0" xfId="0" applyFont="1" applyFill="1" applyAlignment="1">
      <alignment horizontal="left" wrapText="1"/>
    </xf>
    <xf numFmtId="0" fontId="5" fillId="4" borderId="0" xfId="0" applyFont="1" applyFill="1" applyAlignment="1">
      <alignment horizontal="left"/>
    </xf>
    <xf numFmtId="0" fontId="29" fillId="16" borderId="0" xfId="0" applyFont="1" applyFill="1" applyBorder="1" applyAlignment="1" applyProtection="1">
      <alignment horizontal="left" vertical="center"/>
      <protection hidden="1"/>
    </xf>
    <xf numFmtId="0" fontId="5" fillId="4" borderId="0" xfId="0" applyFont="1" applyFill="1" applyBorder="1" applyAlignment="1" applyProtection="1">
      <alignment horizontal="left"/>
      <protection hidden="1"/>
    </xf>
    <xf numFmtId="0" fontId="23" fillId="4" borderId="0" xfId="0" applyFont="1" applyFill="1" applyAlignment="1" applyProtection="1">
      <alignment horizontal="left" vertical="center"/>
      <protection hidden="1"/>
    </xf>
    <xf numFmtId="0" fontId="48" fillId="12" borderId="16" xfId="0" applyFont="1" applyFill="1" applyBorder="1" applyAlignment="1" applyProtection="1">
      <protection locked="0"/>
    </xf>
    <xf numFmtId="0" fontId="72" fillId="4" borderId="6" xfId="2" applyFont="1" applyFill="1" applyBorder="1" applyAlignment="1" applyProtection="1">
      <alignment horizontal="center"/>
      <protection locked="0" hidden="1"/>
    </xf>
    <xf numFmtId="0" fontId="35" fillId="0" borderId="3" xfId="0" applyFont="1" applyFill="1" applyBorder="1" applyAlignment="1" applyProtection="1">
      <alignment horizontal="left" vertical="center" indent="1"/>
      <protection locked="0"/>
    </xf>
    <xf numFmtId="0" fontId="35" fillId="0" borderId="4" xfId="0" applyFont="1" applyFill="1" applyBorder="1" applyAlignment="1" applyProtection="1">
      <alignment horizontal="left" vertical="center" indent="1"/>
      <protection locked="0"/>
    </xf>
    <xf numFmtId="0" fontId="35" fillId="0" borderId="5" xfId="0" applyFont="1" applyFill="1" applyBorder="1" applyAlignment="1" applyProtection="1">
      <alignment horizontal="left" vertical="center" indent="1"/>
      <protection locked="0"/>
    </xf>
    <xf numFmtId="0" fontId="4" fillId="0" borderId="3" xfId="0" applyFont="1" applyBorder="1" applyAlignment="1" applyProtection="1">
      <alignment horizontal="left" vertical="center" wrapText="1" indent="1"/>
    </xf>
    <xf numFmtId="0" fontId="4" fillId="0" borderId="4" xfId="0" applyFont="1" applyBorder="1" applyAlignment="1" applyProtection="1">
      <alignment horizontal="left" vertical="center" indent="1"/>
    </xf>
    <xf numFmtId="0" fontId="4" fillId="0" borderId="5" xfId="0" applyFont="1" applyBorder="1" applyAlignment="1" applyProtection="1">
      <alignment horizontal="left" vertical="center" indent="1"/>
    </xf>
    <xf numFmtId="0" fontId="4" fillId="0" borderId="3" xfId="0" applyFont="1" applyBorder="1" applyAlignment="1" applyProtection="1">
      <alignment horizontal="left" vertical="center" indent="1"/>
    </xf>
    <xf numFmtId="0" fontId="55" fillId="9" borderId="2" xfId="0" applyFont="1" applyFill="1" applyBorder="1" applyAlignment="1">
      <alignment horizontal="left" vertical="center" indent="1"/>
    </xf>
    <xf numFmtId="0" fontId="10" fillId="0" borderId="2" xfId="0" applyFont="1" applyBorder="1" applyAlignment="1" applyProtection="1">
      <alignment horizontal="left" vertical="center" wrapText="1" indent="1"/>
      <protection hidden="1"/>
    </xf>
    <xf numFmtId="0" fontId="37" fillId="10" borderId="4" xfId="0" applyFont="1" applyFill="1" applyBorder="1" applyAlignment="1" applyProtection="1">
      <alignment horizontal="left" vertical="center" wrapText="1"/>
      <protection hidden="1"/>
    </xf>
    <xf numFmtId="0" fontId="5" fillId="10" borderId="4" xfId="0" applyFont="1" applyFill="1" applyBorder="1" applyAlignment="1" applyProtection="1">
      <alignment horizontal="left" vertical="center" wrapText="1"/>
      <protection hidden="1"/>
    </xf>
    <xf numFmtId="0" fontId="4" fillId="10" borderId="3" xfId="0" applyFont="1" applyFill="1" applyBorder="1" applyAlignment="1" applyProtection="1">
      <alignment horizontal="left" wrapText="1" indent="1"/>
    </xf>
    <xf numFmtId="0" fontId="4" fillId="10" borderId="4" xfId="0" applyFont="1" applyFill="1" applyBorder="1" applyAlignment="1" applyProtection="1">
      <alignment horizontal="left" wrapText="1" indent="1"/>
    </xf>
    <xf numFmtId="0" fontId="4" fillId="10" borderId="5" xfId="0" applyFont="1" applyFill="1" applyBorder="1" applyAlignment="1" applyProtection="1">
      <alignment horizontal="left" wrapText="1" indent="1"/>
    </xf>
    <xf numFmtId="0" fontId="4" fillId="10" borderId="3" xfId="0" applyFont="1" applyFill="1" applyBorder="1" applyAlignment="1" applyProtection="1">
      <alignment horizontal="center" vertical="center" wrapText="1"/>
    </xf>
    <xf numFmtId="0" fontId="4" fillId="10" borderId="4" xfId="0" applyFont="1" applyFill="1" applyBorder="1" applyAlignment="1" applyProtection="1">
      <alignment horizontal="center" vertical="center" wrapText="1"/>
    </xf>
    <xf numFmtId="0" fontId="4" fillId="10" borderId="5" xfId="0" applyFont="1" applyFill="1" applyBorder="1" applyAlignment="1" applyProtection="1">
      <alignment horizontal="center" vertical="center" wrapText="1"/>
    </xf>
    <xf numFmtId="0" fontId="33" fillId="10" borderId="3" xfId="0" applyFont="1" applyFill="1" applyBorder="1" applyAlignment="1" applyProtection="1">
      <alignment horizontal="left" vertical="center"/>
    </xf>
    <xf numFmtId="0" fontId="33" fillId="10" borderId="4" xfId="0" applyFont="1" applyFill="1" applyBorder="1" applyAlignment="1" applyProtection="1">
      <alignment horizontal="left" vertical="center"/>
    </xf>
    <xf numFmtId="0" fontId="33" fillId="10" borderId="5" xfId="0" applyFont="1" applyFill="1" applyBorder="1" applyAlignment="1" applyProtection="1">
      <alignment horizontal="left" vertical="center"/>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36" fillId="10" borderId="3" xfId="0" applyFont="1" applyFill="1" applyBorder="1" applyAlignment="1" applyProtection="1">
      <alignment horizontal="left" vertical="center" indent="1"/>
    </xf>
    <xf numFmtId="0" fontId="33" fillId="10" borderId="4" xfId="0" applyFont="1" applyFill="1" applyBorder="1" applyAlignment="1" applyProtection="1">
      <alignment horizontal="left" vertical="center" indent="1"/>
    </xf>
    <xf numFmtId="0" fontId="33" fillId="10" borderId="5" xfId="0" applyFont="1" applyFill="1" applyBorder="1" applyAlignment="1" applyProtection="1">
      <alignment horizontal="left" vertical="center" indent="1"/>
    </xf>
    <xf numFmtId="0" fontId="6" fillId="17" borderId="2" xfId="0" applyFont="1" applyFill="1" applyBorder="1" applyAlignment="1" applyProtection="1">
      <alignment horizontal="left" vertical="center" indent="1"/>
    </xf>
    <xf numFmtId="0" fontId="4" fillId="0" borderId="3" xfId="0" applyFont="1" applyBorder="1" applyAlignment="1" applyProtection="1">
      <alignment horizontal="left" vertical="top" indent="1"/>
    </xf>
    <xf numFmtId="0" fontId="4" fillId="0" borderId="4" xfId="0" applyFont="1" applyBorder="1" applyAlignment="1" applyProtection="1">
      <alignment horizontal="left" vertical="top" indent="1"/>
    </xf>
    <xf numFmtId="0" fontId="4" fillId="0" borderId="5" xfId="0" applyFont="1" applyBorder="1" applyAlignment="1" applyProtection="1">
      <alignment horizontal="left" vertical="top" indent="1"/>
    </xf>
    <xf numFmtId="0" fontId="36" fillId="17" borderId="3" xfId="0" applyFont="1" applyFill="1" applyBorder="1" applyAlignment="1" applyProtection="1">
      <alignment horizontal="left" vertical="center" indent="1"/>
    </xf>
    <xf numFmtId="0" fontId="33" fillId="17" borderId="4" xfId="0" applyFont="1" applyFill="1" applyBorder="1" applyAlignment="1" applyProtection="1">
      <alignment horizontal="left" vertical="center" indent="1"/>
    </xf>
    <xf numFmtId="0" fontId="33" fillId="17" borderId="5" xfId="0" applyFont="1" applyFill="1" applyBorder="1" applyAlignment="1" applyProtection="1">
      <alignment horizontal="left" vertical="center" indent="1"/>
    </xf>
    <xf numFmtId="0" fontId="38" fillId="0" borderId="3" xfId="0" applyFont="1" applyBorder="1" applyAlignment="1" applyProtection="1">
      <alignment horizontal="left" vertical="center" indent="1"/>
      <protection locked="0"/>
    </xf>
    <xf numFmtId="0" fontId="38" fillId="0" borderId="4" xfId="0" applyFont="1" applyBorder="1" applyAlignment="1" applyProtection="1">
      <alignment horizontal="left" vertical="center" indent="1"/>
      <protection locked="0"/>
    </xf>
    <xf numFmtId="0" fontId="38" fillId="0" borderId="5" xfId="0" applyFont="1" applyBorder="1" applyAlignment="1" applyProtection="1">
      <alignment horizontal="left" vertical="center" indent="1"/>
      <protection locked="0"/>
    </xf>
    <xf numFmtId="0" fontId="7" fillId="5" borderId="4" xfId="0" applyFont="1" applyFill="1" applyBorder="1" applyAlignment="1" applyProtection="1">
      <alignment horizontal="left" vertical="center" wrapText="1"/>
      <protection locked="0"/>
    </xf>
    <xf numFmtId="0" fontId="7" fillId="4" borderId="4" xfId="0" applyFont="1" applyFill="1" applyBorder="1" applyAlignment="1" applyProtection="1">
      <alignment horizontal="right" vertical="center" wrapText="1"/>
      <protection hidden="1"/>
    </xf>
    <xf numFmtId="0" fontId="7" fillId="4" borderId="4" xfId="0" applyFont="1" applyFill="1" applyBorder="1" applyAlignment="1" applyProtection="1">
      <alignment horizontal="left" vertical="center" wrapText="1" indent="1"/>
      <protection locked="0" hidden="1"/>
    </xf>
    <xf numFmtId="0" fontId="4" fillId="17" borderId="3" xfId="0" applyFont="1" applyFill="1" applyBorder="1" applyAlignment="1" applyProtection="1">
      <alignment horizontal="left" wrapText="1" indent="1"/>
    </xf>
    <xf numFmtId="0" fontId="4" fillId="17" borderId="4" xfId="0" applyFont="1" applyFill="1" applyBorder="1" applyAlignment="1" applyProtection="1">
      <alignment horizontal="left" wrapText="1" indent="1"/>
    </xf>
    <xf numFmtId="0" fontId="4" fillId="17" borderId="5" xfId="0" applyFont="1" applyFill="1" applyBorder="1" applyAlignment="1" applyProtection="1">
      <alignment horizontal="left" wrapText="1" indent="1"/>
    </xf>
    <xf numFmtId="0" fontId="4" fillId="17" borderId="3" xfId="0" applyFont="1" applyFill="1" applyBorder="1" applyAlignment="1" applyProtection="1">
      <alignment horizontal="center" vertical="center" wrapText="1"/>
    </xf>
    <xf numFmtId="0" fontId="4" fillId="17" borderId="4" xfId="0" applyFont="1" applyFill="1" applyBorder="1" applyAlignment="1" applyProtection="1">
      <alignment horizontal="center" vertical="center" wrapText="1"/>
    </xf>
    <xf numFmtId="0" fontId="4" fillId="17" borderId="5" xfId="0" applyFont="1" applyFill="1" applyBorder="1" applyAlignment="1" applyProtection="1">
      <alignment horizontal="center" vertical="center" wrapText="1"/>
    </xf>
    <xf numFmtId="0" fontId="4" fillId="0" borderId="4" xfId="0" applyFont="1" applyBorder="1" applyAlignment="1" applyProtection="1">
      <alignment horizontal="left" vertical="center" wrapText="1" indent="1"/>
    </xf>
    <xf numFmtId="0" fontId="4" fillId="0" borderId="5" xfId="0" applyFont="1" applyBorder="1" applyAlignment="1" applyProtection="1">
      <alignment horizontal="left" vertical="center" wrapText="1" indent="1"/>
    </xf>
    <xf numFmtId="0" fontId="33" fillId="17" borderId="3" xfId="0" applyFont="1" applyFill="1" applyBorder="1" applyAlignment="1" applyProtection="1">
      <alignment horizontal="left" vertical="center"/>
    </xf>
    <xf numFmtId="0" fontId="33" fillId="17" borderId="4" xfId="0" applyFont="1" applyFill="1" applyBorder="1" applyAlignment="1" applyProtection="1">
      <alignment horizontal="left" vertical="center"/>
    </xf>
    <xf numFmtId="0" fontId="33" fillId="17" borderId="5" xfId="0" applyFont="1" applyFill="1" applyBorder="1" applyAlignment="1" applyProtection="1">
      <alignment horizontal="left" vertical="center"/>
    </xf>
    <xf numFmtId="0" fontId="6" fillId="8" borderId="2" xfId="0" applyFont="1" applyFill="1" applyBorder="1" applyAlignment="1" applyProtection="1">
      <alignment horizontal="left" vertical="center"/>
    </xf>
    <xf numFmtId="0" fontId="69" fillId="4" borderId="2" xfId="2" quotePrefix="1" applyFont="1" applyFill="1" applyBorder="1" applyAlignment="1" applyProtection="1">
      <alignment horizontal="left" vertical="center" wrapText="1"/>
    </xf>
    <xf numFmtId="0" fontId="69" fillId="4" borderId="2" xfId="2" applyFont="1" applyFill="1" applyBorder="1" applyAlignment="1" applyProtection="1">
      <alignment horizontal="left" vertical="center" wrapText="1"/>
    </xf>
    <xf numFmtId="0" fontId="5" fillId="8" borderId="1" xfId="0" applyFont="1" applyFill="1" applyBorder="1" applyAlignment="1" applyProtection="1">
      <alignment horizontal="left" vertical="center" indent="1"/>
    </xf>
    <xf numFmtId="0" fontId="43" fillId="4" borderId="6" xfId="2" applyFont="1" applyFill="1" applyBorder="1" applyAlignment="1" applyProtection="1">
      <alignment horizontal="left" vertical="center" wrapText="1"/>
    </xf>
    <xf numFmtId="0" fontId="20" fillId="4" borderId="0" xfId="0" quotePrefix="1" applyFont="1" applyFill="1" applyAlignment="1" applyProtection="1">
      <alignment horizontal="left" vertical="center"/>
    </xf>
    <xf numFmtId="0" fontId="20" fillId="4" borderId="0" xfId="0" applyFont="1" applyFill="1" applyAlignment="1" applyProtection="1">
      <alignment horizontal="left" vertical="center"/>
    </xf>
    <xf numFmtId="0" fontId="23" fillId="5" borderId="8" xfId="0" applyFont="1" applyFill="1" applyBorder="1" applyAlignment="1" applyProtection="1">
      <alignment horizontal="left" vertical="center" wrapText="1" indent="1"/>
      <protection locked="0"/>
    </xf>
    <xf numFmtId="0" fontId="23" fillId="5" borderId="9" xfId="0" applyFont="1" applyFill="1" applyBorder="1" applyAlignment="1" applyProtection="1">
      <alignment horizontal="left" vertical="center" wrapText="1" indent="1"/>
      <protection locked="0"/>
    </xf>
    <xf numFmtId="0" fontId="23" fillId="5" borderId="10" xfId="0" applyFont="1" applyFill="1" applyBorder="1" applyAlignment="1" applyProtection="1">
      <alignment horizontal="left" vertical="center" wrapText="1" indent="1"/>
      <protection locked="0"/>
    </xf>
    <xf numFmtId="0" fontId="13" fillId="0" borderId="8" xfId="0" applyFont="1" applyBorder="1" applyAlignment="1" applyProtection="1">
      <alignment horizontal="left" vertical="center" wrapText="1" indent="1"/>
      <protection locked="0"/>
    </xf>
    <xf numFmtId="0" fontId="13" fillId="0" borderId="9" xfId="0" applyFont="1" applyBorder="1" applyAlignment="1" applyProtection="1">
      <alignment horizontal="left" vertical="center" wrapText="1" indent="1"/>
      <protection locked="0"/>
    </xf>
    <xf numFmtId="0" fontId="13" fillId="0" borderId="10" xfId="0" applyFont="1" applyBorder="1" applyAlignment="1" applyProtection="1">
      <alignment horizontal="left" vertical="center" wrapText="1" indent="1"/>
      <protection locked="0"/>
    </xf>
    <xf numFmtId="0" fontId="2" fillId="4" borderId="0" xfId="0" applyFont="1" applyFill="1" applyBorder="1" applyAlignment="1" applyProtection="1">
      <alignment horizontal="left"/>
    </xf>
    <xf numFmtId="0" fontId="44" fillId="4" borderId="6" xfId="2" quotePrefix="1" applyFont="1" applyFill="1" applyBorder="1" applyAlignment="1" applyProtection="1">
      <alignment horizontal="left" wrapText="1"/>
    </xf>
    <xf numFmtId="0" fontId="39" fillId="0" borderId="18" xfId="2" quotePrefix="1" applyFont="1" applyFill="1" applyBorder="1" applyAlignment="1" applyProtection="1">
      <alignment horizontal="left" vertical="center" wrapText="1"/>
    </xf>
    <xf numFmtId="0" fontId="39" fillId="0" borderId="14" xfId="2" quotePrefix="1" applyFont="1" applyFill="1" applyBorder="1" applyAlignment="1" applyProtection="1">
      <alignment horizontal="left" vertical="center" wrapText="1"/>
    </xf>
    <xf numFmtId="0" fontId="39" fillId="0" borderId="15" xfId="2" quotePrefix="1" applyFont="1" applyFill="1" applyBorder="1" applyAlignment="1" applyProtection="1">
      <alignment horizontal="left" vertical="center" wrapText="1"/>
    </xf>
    <xf numFmtId="0" fontId="39" fillId="0" borderId="2" xfId="2" quotePrefix="1" applyFont="1" applyFill="1" applyBorder="1" applyAlignment="1" applyProtection="1">
      <alignment horizontal="center" vertical="center" wrapText="1"/>
    </xf>
    <xf numFmtId="0" fontId="2" fillId="0" borderId="1" xfId="0" applyFont="1" applyBorder="1" applyAlignment="1" applyProtection="1">
      <alignment horizontal="left" indent="1"/>
    </xf>
    <xf numFmtId="0" fontId="12" fillId="0" borderId="19" xfId="0" applyFont="1" applyFill="1" applyBorder="1" applyAlignment="1" applyProtection="1">
      <alignment horizontal="left" vertical="center" indent="1"/>
    </xf>
    <xf numFmtId="0" fontId="12" fillId="0" borderId="1" xfId="0" applyFont="1" applyFill="1" applyBorder="1" applyAlignment="1" applyProtection="1">
      <alignment horizontal="left" vertical="center" indent="1"/>
    </xf>
    <xf numFmtId="0" fontId="12" fillId="0" borderId="20" xfId="0" applyFont="1" applyFill="1" applyBorder="1" applyAlignment="1" applyProtection="1">
      <alignment horizontal="left" vertical="center" indent="1"/>
    </xf>
    <xf numFmtId="0" fontId="0" fillId="4" borderId="0" xfId="0" quotePrefix="1" applyFont="1" applyFill="1" applyAlignment="1" applyProtection="1">
      <alignment horizontal="left" vertical="center"/>
    </xf>
    <xf numFmtId="0" fontId="0" fillId="4" borderId="0" xfId="0" applyFont="1" applyFill="1" applyAlignment="1" applyProtection="1">
      <alignment horizontal="left" vertical="center"/>
    </xf>
    <xf numFmtId="0" fontId="33" fillId="8" borderId="3" xfId="0" applyFont="1" applyFill="1" applyBorder="1" applyAlignment="1" applyProtection="1">
      <alignment horizontal="left" wrapText="1" indent="1"/>
    </xf>
    <xf numFmtId="0" fontId="33" fillId="8" borderId="4" xfId="0" applyFont="1" applyFill="1" applyBorder="1" applyAlignment="1" applyProtection="1">
      <alignment horizontal="left" wrapText="1" indent="1"/>
    </xf>
    <xf numFmtId="0" fontId="33" fillId="8" borderId="5" xfId="0" applyFont="1" applyFill="1" applyBorder="1" applyAlignment="1" applyProtection="1">
      <alignment horizontal="left" wrapText="1" indent="1"/>
    </xf>
    <xf numFmtId="0" fontId="33" fillId="8" borderId="3" xfId="0" applyFont="1" applyFill="1" applyBorder="1" applyAlignment="1" applyProtection="1">
      <alignment horizontal="left" vertical="center" wrapText="1" indent="1"/>
    </xf>
    <xf numFmtId="0" fontId="33" fillId="8" borderId="4" xfId="0" applyFont="1" applyFill="1" applyBorder="1" applyAlignment="1" applyProtection="1">
      <alignment horizontal="left" vertical="center" wrapText="1" indent="1"/>
    </xf>
    <xf numFmtId="0" fontId="33" fillId="8" borderId="5" xfId="0" applyFont="1" applyFill="1" applyBorder="1" applyAlignment="1" applyProtection="1">
      <alignment horizontal="left" vertical="center" wrapText="1" indent="1"/>
    </xf>
    <xf numFmtId="0" fontId="23" fillId="5" borderId="11" xfId="0" applyFont="1" applyFill="1" applyBorder="1" applyAlignment="1" applyProtection="1">
      <alignment horizontal="left" vertical="center" wrapText="1" indent="1"/>
      <protection locked="0"/>
    </xf>
    <xf numFmtId="0" fontId="23" fillId="5" borderId="12" xfId="0" applyFont="1" applyFill="1" applyBorder="1" applyAlignment="1" applyProtection="1">
      <alignment horizontal="left" vertical="center" wrapText="1" indent="1"/>
      <protection locked="0"/>
    </xf>
    <xf numFmtId="0" fontId="23" fillId="5" borderId="13" xfId="0" applyFont="1" applyFill="1" applyBorder="1" applyAlignment="1" applyProtection="1">
      <alignment horizontal="left" vertical="center" wrapText="1" indent="1"/>
      <protection locked="0"/>
    </xf>
    <xf numFmtId="0" fontId="2" fillId="0" borderId="1" xfId="0" applyFont="1" applyBorder="1" applyAlignment="1" applyProtection="1">
      <alignment horizontal="left" vertical="center" indent="1"/>
    </xf>
    <xf numFmtId="0" fontId="71" fillId="0" borderId="20" xfId="0" applyFont="1" applyFill="1" applyBorder="1" applyAlignment="1" applyProtection="1">
      <alignment horizontal="left" vertical="center" indent="1"/>
    </xf>
    <xf numFmtId="0" fontId="71" fillId="0" borderId="1" xfId="0" applyFont="1" applyFill="1" applyBorder="1" applyAlignment="1" applyProtection="1">
      <alignment horizontal="left" vertical="center" indent="1"/>
    </xf>
    <xf numFmtId="0" fontId="0" fillId="4" borderId="6" xfId="0" applyFont="1" applyFill="1" applyBorder="1" applyAlignment="1" applyProtection="1">
      <alignment horizontal="left" vertical="center" wrapText="1"/>
      <protection locked="0"/>
    </xf>
    <xf numFmtId="0" fontId="21" fillId="4" borderId="0" xfId="0" quotePrefix="1" applyFont="1" applyFill="1" applyAlignment="1" applyProtection="1">
      <alignment horizontal="left" vertical="center"/>
    </xf>
    <xf numFmtId="0" fontId="21" fillId="4" borderId="0" xfId="0" applyFont="1" applyFill="1" applyAlignment="1" applyProtection="1">
      <alignment horizontal="left" vertical="center"/>
    </xf>
    <xf numFmtId="0" fontId="33" fillId="8" borderId="1" xfId="0" applyFont="1" applyFill="1" applyBorder="1" applyAlignment="1" applyProtection="1">
      <alignment horizontal="left" vertical="center" indent="1"/>
    </xf>
    <xf numFmtId="0" fontId="0" fillId="4" borderId="6" xfId="0" applyFont="1" applyFill="1" applyBorder="1" applyAlignment="1" applyProtection="1">
      <alignment horizontal="left" vertical="center" wrapText="1"/>
    </xf>
    <xf numFmtId="0" fontId="7" fillId="4" borderId="2" xfId="0" applyFont="1" applyFill="1" applyBorder="1" applyAlignment="1" applyProtection="1">
      <alignment horizontal="left" vertical="center" wrapText="1" indent="1"/>
      <protection hidden="1"/>
    </xf>
    <xf numFmtId="0" fontId="5" fillId="8" borderId="1" xfId="0" applyFont="1" applyFill="1" applyBorder="1" applyAlignment="1" applyProtection="1">
      <alignment horizontal="left" indent="1"/>
    </xf>
    <xf numFmtId="0" fontId="23" fillId="5" borderId="11" xfId="0" applyFont="1" applyFill="1" applyBorder="1" applyAlignment="1" applyProtection="1">
      <alignment horizontal="left" vertical="center" wrapText="1" indent="1"/>
      <protection hidden="1"/>
    </xf>
    <xf numFmtId="0" fontId="23" fillId="5" borderId="12" xfId="0" applyFont="1" applyFill="1" applyBorder="1" applyAlignment="1" applyProtection="1">
      <alignment horizontal="left" vertical="center" wrapText="1" indent="1"/>
      <protection hidden="1"/>
    </xf>
    <xf numFmtId="0" fontId="23" fillId="5" borderId="13" xfId="0" applyFont="1" applyFill="1" applyBorder="1" applyAlignment="1" applyProtection="1">
      <alignment horizontal="left" vertical="center" wrapText="1" indent="1"/>
      <protection hidden="1"/>
    </xf>
    <xf numFmtId="0" fontId="10" fillId="4" borderId="6" xfId="0" applyFont="1" applyFill="1" applyBorder="1" applyAlignment="1" applyProtection="1">
      <alignment horizontal="left" vertical="center" wrapText="1"/>
    </xf>
    <xf numFmtId="0" fontId="5" fillId="4" borderId="0" xfId="0" applyFont="1" applyFill="1" applyBorder="1" applyAlignment="1" applyProtection="1">
      <alignment horizontal="left"/>
    </xf>
    <xf numFmtId="0" fontId="48" fillId="12" borderId="22" xfId="0" applyFont="1" applyFill="1" applyBorder="1" applyAlignment="1" applyProtection="1">
      <protection locked="0"/>
    </xf>
    <xf numFmtId="0" fontId="48" fillId="12" borderId="22" xfId="0" applyFont="1" applyFill="1" applyBorder="1" applyAlignment="1" applyProtection="1">
      <alignment horizontal="left"/>
      <protection locked="0"/>
    </xf>
    <xf numFmtId="0" fontId="48" fillId="12" borderId="23" xfId="0" applyFont="1" applyFill="1" applyBorder="1" applyAlignment="1" applyProtection="1">
      <alignment horizontal="left"/>
      <protection locked="0"/>
    </xf>
    <xf numFmtId="0" fontId="23" fillId="4" borderId="25" xfId="0" applyFont="1" applyFill="1" applyBorder="1" applyAlignment="1">
      <alignment horizontal="left" vertical="center" wrapText="1"/>
    </xf>
    <xf numFmtId="0" fontId="27" fillId="4" borderId="24" xfId="0" applyFont="1" applyFill="1" applyBorder="1" applyAlignment="1">
      <alignment horizontal="left" wrapText="1"/>
    </xf>
    <xf numFmtId="0" fontId="8" fillId="4" borderId="25" xfId="0" applyFont="1" applyFill="1" applyBorder="1" applyAlignment="1">
      <alignment wrapText="1"/>
    </xf>
  </cellXfs>
  <cellStyles count="4">
    <cellStyle name="Hyperlink" xfId="2" builtinId="8"/>
    <cellStyle name="Hyperlink 2" xfId="3" xr:uid="{00000000-0005-0000-0000-000001000000}"/>
    <cellStyle name="Procent" xfId="1" builtinId="5"/>
    <cellStyle name="Standaard" xfId="0" builtinId="0"/>
  </cellStyles>
  <dxfs count="201">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ont>
        <b/>
        <i val="0"/>
        <color rgb="FFC00000"/>
      </font>
      <border>
        <left style="thin">
          <color theme="0" tint="-0.499984740745262"/>
        </left>
        <right style="thin">
          <color theme="0" tint="-0.499984740745262"/>
        </right>
        <top style="thin">
          <color theme="0" tint="-0.499984740745262"/>
        </top>
        <bottom style="thin">
          <color theme="0" tint="-0.499984740745262"/>
        </bottom>
      </border>
    </dxf>
    <dxf>
      <fill>
        <patternFill>
          <bgColor rgb="FF00660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bgColor rgb="FFFF00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339933"/>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5"/>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0" tint="-0.24994659260841701"/>
        </patternFill>
      </fill>
      <border>
        <left style="thin">
          <color theme="0" tint="-0.499984740745262"/>
        </left>
        <right style="thin">
          <color theme="0" tint="-0.499984740745262"/>
        </right>
        <top style="thin">
          <color theme="0" tint="-0.499984740745262"/>
        </top>
        <bottom style="thin">
          <color theme="0" tint="-0.499984740745262"/>
        </bottom>
      </border>
    </dxf>
    <dxf>
      <font>
        <b/>
        <i val="0"/>
        <color rgb="FFC00000"/>
      </font>
      <border>
        <left style="thin">
          <color theme="0" tint="-0.499984740745262"/>
        </left>
        <right style="thin">
          <color theme="0" tint="-0.499984740745262"/>
        </right>
        <top style="thin">
          <color theme="0" tint="-0.499984740745262"/>
        </top>
        <bottom style="thin">
          <color theme="0" tint="-0.499984740745262"/>
        </bottom>
      </border>
    </dxf>
    <dxf>
      <fill>
        <patternFill>
          <bgColor rgb="FF00660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bgColor rgb="FFFF00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339933"/>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5"/>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0" tint="-0.24994659260841701"/>
        </patternFill>
      </fill>
      <border>
        <left style="thin">
          <color theme="0" tint="-0.499984740745262"/>
        </left>
        <right style="thin">
          <color theme="0" tint="-0.499984740745262"/>
        </right>
        <top style="thin">
          <color theme="0" tint="-0.499984740745262"/>
        </top>
        <bottom style="thin">
          <color theme="0" tint="-0.499984740745262"/>
        </bottom>
      </border>
    </dxf>
    <dxf>
      <font>
        <b/>
        <i val="0"/>
        <color rgb="FFC00000"/>
      </font>
      <border>
        <left style="thin">
          <color theme="0" tint="-0.499984740745262"/>
        </left>
        <right style="thin">
          <color theme="0" tint="-0.499984740745262"/>
        </right>
        <top style="thin">
          <color theme="0" tint="-0.499984740745262"/>
        </top>
        <bottom style="thin">
          <color theme="0" tint="-0.499984740745262"/>
        </bottom>
      </border>
    </dxf>
    <dxf>
      <fill>
        <patternFill>
          <bgColor rgb="FF00660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bgColor rgb="FFFF0000"/>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339933"/>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5"/>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0" tint="-0.24994659260841701"/>
        </patternFill>
      </fill>
      <border>
        <left style="thin">
          <color theme="0" tint="-0.499984740745262"/>
        </left>
        <right style="thin">
          <color theme="0" tint="-0.499984740745262"/>
        </right>
        <top style="thin">
          <color theme="0" tint="-0.499984740745262"/>
        </top>
        <bottom style="thin">
          <color theme="0" tint="-0.499984740745262"/>
        </bottom>
      </border>
    </dxf>
    <dxf>
      <font>
        <b val="0"/>
        <i val="0"/>
        <color theme="0" tint="-0.499984740745262"/>
      </font>
    </dxf>
    <dxf>
      <font>
        <b/>
        <i val="0"/>
        <color rgb="FF008000"/>
      </font>
    </dxf>
    <dxf>
      <font>
        <color rgb="FFFF0000"/>
      </font>
    </dxf>
    <dxf>
      <font>
        <b/>
        <i val="0"/>
        <color rgb="FFC00000"/>
      </font>
      <border>
        <left style="thin">
          <color theme="0" tint="-0.499984740745262"/>
        </left>
        <right style="thin">
          <color theme="0" tint="-0.499984740745262"/>
        </right>
        <top style="thin">
          <color theme="0" tint="-0.499984740745262"/>
        </top>
        <bottom style="thin">
          <color theme="0" tint="-0.499984740745262"/>
        </bottom>
      </border>
    </dxf>
    <dxf>
      <fill>
        <patternFill>
          <bgColor rgb="FF00660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ill>
        <patternFill>
          <bgColor rgb="FF20AFBA"/>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339933"/>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54D8E2"/>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0" tint="-0.24994659260841701"/>
        </patternFill>
      </fill>
      <border>
        <left style="thin">
          <color theme="0" tint="-0.499984740745262"/>
        </left>
        <right style="thin">
          <color theme="0" tint="-0.499984740745262"/>
        </right>
        <top style="thin">
          <color theme="0" tint="-0.499984740745262"/>
        </top>
        <bottom style="thin">
          <color theme="0" tint="-0.499984740745262"/>
        </bottom>
      </border>
    </dxf>
    <dxf>
      <font>
        <b/>
        <i val="0"/>
        <color rgb="FF008000"/>
      </font>
    </dxf>
    <dxf>
      <font>
        <b/>
        <i val="0"/>
        <color rgb="FF339933"/>
      </font>
    </dxf>
    <dxf>
      <font>
        <b/>
        <i val="0"/>
        <color rgb="FF54D8E2"/>
      </font>
    </dxf>
    <dxf>
      <font>
        <b/>
        <i val="0"/>
        <color rgb="FF20AFBA"/>
      </font>
    </dxf>
    <dxf>
      <font>
        <b/>
        <i val="0"/>
        <color theme="0" tint="-0.499984740745262"/>
      </font>
    </dxf>
    <dxf>
      <font>
        <color rgb="FF008000"/>
      </font>
    </dxf>
    <dxf>
      <font>
        <color rgb="FF339933"/>
      </font>
    </dxf>
    <dxf>
      <font>
        <color theme="5"/>
      </font>
    </dxf>
    <dxf>
      <font>
        <color rgb="FFFF0000"/>
      </font>
    </dxf>
    <dxf>
      <font>
        <color rgb="FF008000"/>
      </font>
    </dxf>
    <dxf>
      <font>
        <color rgb="FF339933"/>
      </font>
    </dxf>
    <dxf>
      <font>
        <color theme="5"/>
      </font>
    </dxf>
    <dxf>
      <font>
        <color rgb="FFFF0000"/>
      </font>
    </dxf>
    <dxf>
      <font>
        <color rgb="FF008000"/>
      </font>
    </dxf>
    <dxf>
      <font>
        <color rgb="FF339933"/>
      </font>
    </dxf>
    <dxf>
      <font>
        <color theme="5"/>
      </font>
    </dxf>
    <dxf>
      <font>
        <color rgb="FFFF0000"/>
      </font>
    </dxf>
    <dxf>
      <font>
        <color rgb="FF008000"/>
      </font>
    </dxf>
    <dxf>
      <font>
        <color rgb="FF339933"/>
      </font>
    </dxf>
    <dxf>
      <font>
        <color theme="5"/>
      </font>
    </dxf>
    <dxf>
      <font>
        <color rgb="FFFF0000"/>
      </font>
    </dxf>
    <dxf>
      <font>
        <color rgb="FF008000"/>
      </font>
    </dxf>
    <dxf>
      <font>
        <color rgb="FF339933"/>
      </font>
    </dxf>
    <dxf>
      <font>
        <color theme="5"/>
      </font>
    </dxf>
    <dxf>
      <font>
        <color rgb="FFFF0000"/>
      </font>
    </dxf>
    <dxf>
      <font>
        <color rgb="FF008000"/>
      </font>
    </dxf>
    <dxf>
      <font>
        <color rgb="FF339933"/>
      </font>
    </dxf>
    <dxf>
      <font>
        <color theme="5"/>
      </font>
    </dxf>
    <dxf>
      <font>
        <color rgb="FFFF0000"/>
      </font>
    </dxf>
    <dxf>
      <font>
        <color rgb="FF008000"/>
      </font>
    </dxf>
    <dxf>
      <font>
        <color rgb="FF339933"/>
      </font>
    </dxf>
    <dxf>
      <font>
        <color theme="5"/>
      </font>
    </dxf>
    <dxf>
      <font>
        <color rgb="FFFF0000"/>
      </font>
    </dxf>
    <dxf>
      <font>
        <color rgb="FF008000"/>
      </font>
    </dxf>
    <dxf>
      <font>
        <color rgb="FF339933"/>
      </font>
    </dxf>
    <dxf>
      <font>
        <color theme="5"/>
      </font>
    </dxf>
    <dxf>
      <font>
        <color rgb="FFFF0000"/>
      </font>
    </dxf>
    <dxf>
      <font>
        <color rgb="FF008000"/>
      </font>
    </dxf>
    <dxf>
      <font>
        <color rgb="FF339933"/>
      </font>
    </dxf>
    <dxf>
      <font>
        <color theme="5"/>
      </font>
    </dxf>
    <dxf>
      <font>
        <color rgb="FFFF0000"/>
      </font>
    </dxf>
    <dxf>
      <font>
        <color rgb="FF008000"/>
      </font>
    </dxf>
    <dxf>
      <font>
        <color rgb="FF339933"/>
      </font>
    </dxf>
    <dxf>
      <font>
        <color theme="5"/>
      </font>
    </dxf>
    <dxf>
      <font>
        <color rgb="FFFF0000"/>
      </font>
    </dxf>
    <dxf>
      <font>
        <color rgb="FF008000"/>
      </font>
    </dxf>
    <dxf>
      <font>
        <color rgb="FF339933"/>
      </font>
    </dxf>
    <dxf>
      <font>
        <color theme="5"/>
      </font>
    </dxf>
    <dxf>
      <font>
        <color rgb="FFFF0000"/>
      </font>
    </dxf>
    <dxf>
      <font>
        <b/>
        <i val="0"/>
        <color rgb="FF008000"/>
      </font>
    </dxf>
    <dxf>
      <font>
        <b/>
        <i val="0"/>
        <color rgb="FF339933"/>
      </font>
    </dxf>
    <dxf>
      <font>
        <b val="0"/>
        <i val="0"/>
        <color rgb="FF22BEC9"/>
      </font>
    </dxf>
    <dxf>
      <font>
        <b val="0"/>
        <i val="0"/>
        <color rgb="FF167880"/>
      </font>
    </dxf>
    <dxf>
      <font>
        <color theme="1" tint="0.499984740745262"/>
      </font>
    </dxf>
    <dxf>
      <font>
        <b/>
        <i val="0"/>
        <color rgb="FF008000"/>
      </font>
    </dxf>
    <dxf>
      <font>
        <b/>
        <i val="0"/>
        <color rgb="FF339933"/>
      </font>
    </dxf>
    <dxf>
      <font>
        <b val="0"/>
        <i val="0"/>
        <color rgb="FF22BEC9"/>
      </font>
    </dxf>
    <dxf>
      <font>
        <b val="0"/>
        <i val="0"/>
        <color rgb="FF167880"/>
      </font>
    </dxf>
    <dxf>
      <font>
        <color theme="1" tint="0.499984740745262"/>
      </font>
    </dxf>
    <dxf>
      <font>
        <b/>
        <i val="0"/>
        <color rgb="FF008000"/>
      </font>
    </dxf>
    <dxf>
      <font>
        <b/>
        <i val="0"/>
        <color rgb="FF339933"/>
      </font>
    </dxf>
    <dxf>
      <font>
        <b val="0"/>
        <i val="0"/>
        <color rgb="FF22BEC9"/>
      </font>
    </dxf>
    <dxf>
      <font>
        <b val="0"/>
        <i val="0"/>
        <color rgb="FF167880"/>
      </font>
    </dxf>
    <dxf>
      <font>
        <color theme="1" tint="0.499984740745262"/>
      </font>
    </dxf>
    <dxf>
      <font>
        <color rgb="FF008000"/>
      </font>
    </dxf>
    <dxf>
      <font>
        <color rgb="FF339933"/>
      </font>
    </dxf>
    <dxf>
      <font>
        <color theme="5"/>
      </font>
    </dxf>
    <dxf>
      <font>
        <color rgb="FFFF0000"/>
      </font>
    </dxf>
    <dxf>
      <font>
        <b/>
        <i val="0"/>
        <color rgb="FF008000"/>
      </font>
    </dxf>
    <dxf>
      <font>
        <b/>
        <i val="0"/>
        <color rgb="FF339933"/>
      </font>
    </dxf>
    <dxf>
      <font>
        <b val="0"/>
        <i val="0"/>
        <color rgb="FF22BEC9"/>
      </font>
    </dxf>
    <dxf>
      <font>
        <b val="0"/>
        <i val="0"/>
        <color rgb="FF167880"/>
      </font>
    </dxf>
    <dxf>
      <font>
        <color theme="1" tint="0.499984740745262"/>
      </font>
    </dxf>
    <dxf>
      <font>
        <b/>
        <i val="0"/>
        <color rgb="FF008000"/>
      </font>
    </dxf>
    <dxf>
      <font>
        <b/>
        <i val="0"/>
        <color rgb="FF339933"/>
      </font>
    </dxf>
    <dxf>
      <font>
        <b val="0"/>
        <i val="0"/>
        <color rgb="FF22BEC9"/>
      </font>
    </dxf>
    <dxf>
      <font>
        <b val="0"/>
        <i val="0"/>
        <color rgb="FF167880"/>
      </font>
    </dxf>
    <dxf>
      <font>
        <color theme="1" tint="0.499984740745262"/>
      </font>
    </dxf>
    <dxf>
      <font>
        <b/>
        <i val="0"/>
        <color rgb="FF008000"/>
      </font>
    </dxf>
    <dxf>
      <font>
        <b/>
        <i val="0"/>
        <color rgb="FF339933"/>
      </font>
    </dxf>
    <dxf>
      <font>
        <b val="0"/>
        <i val="0"/>
        <color rgb="FF22BEC9"/>
      </font>
    </dxf>
    <dxf>
      <font>
        <b val="0"/>
        <i val="0"/>
        <color rgb="FF167880"/>
      </font>
    </dxf>
    <dxf>
      <font>
        <color theme="1" tint="0.499984740745262"/>
      </font>
    </dxf>
    <dxf>
      <font>
        <color rgb="FF008000"/>
      </font>
    </dxf>
    <dxf>
      <font>
        <color rgb="FF339933"/>
      </font>
    </dxf>
    <dxf>
      <font>
        <color theme="5"/>
      </font>
    </dxf>
    <dxf>
      <font>
        <color rgb="FFFF0000"/>
      </font>
    </dxf>
    <dxf>
      <font>
        <b/>
        <i val="0"/>
        <color rgb="FF008000"/>
      </font>
    </dxf>
    <dxf>
      <font>
        <b/>
        <i val="0"/>
        <color rgb="FF339933"/>
      </font>
    </dxf>
    <dxf>
      <font>
        <b val="0"/>
        <i val="0"/>
        <color rgb="FF22BEC9"/>
      </font>
    </dxf>
    <dxf>
      <font>
        <b val="0"/>
        <i val="0"/>
        <color rgb="FF167880"/>
      </font>
    </dxf>
    <dxf>
      <font>
        <color theme="1" tint="0.499984740745262"/>
      </font>
    </dxf>
    <dxf>
      <font>
        <b/>
        <i val="0"/>
        <color rgb="FF008000"/>
      </font>
    </dxf>
    <dxf>
      <font>
        <b/>
        <i val="0"/>
        <color rgb="FF339933"/>
      </font>
    </dxf>
    <dxf>
      <font>
        <b val="0"/>
        <i val="0"/>
        <color rgb="FF22BEC9"/>
      </font>
    </dxf>
    <dxf>
      <font>
        <b val="0"/>
        <i val="0"/>
        <color rgb="FF167880"/>
      </font>
    </dxf>
    <dxf>
      <font>
        <color theme="1" tint="0.499984740745262"/>
      </font>
    </dxf>
    <dxf>
      <font>
        <b val="0"/>
        <i val="0"/>
        <color theme="0" tint="-0.499984740745262"/>
      </font>
    </dxf>
    <dxf>
      <font>
        <b/>
        <i val="0"/>
        <color rgb="FF008000"/>
      </font>
    </dxf>
    <dxf>
      <font>
        <color rgb="FFFF0000"/>
      </font>
    </dxf>
    <dxf>
      <font>
        <color rgb="FF008000"/>
      </font>
    </dxf>
    <dxf>
      <font>
        <color rgb="FF339933"/>
      </font>
    </dxf>
    <dxf>
      <font>
        <color theme="5"/>
      </font>
    </dxf>
    <dxf>
      <font>
        <color rgb="FFFF0000"/>
      </font>
    </dxf>
    <dxf>
      <font>
        <color rgb="FF008000"/>
      </font>
    </dxf>
    <dxf>
      <font>
        <color rgb="FF339933"/>
      </font>
    </dxf>
    <dxf>
      <font>
        <color theme="5"/>
      </font>
    </dxf>
    <dxf>
      <font>
        <color rgb="FFFF0000"/>
      </font>
    </dxf>
    <dxf>
      <font>
        <color rgb="FF008000"/>
      </font>
    </dxf>
    <dxf>
      <font>
        <color rgb="FF339933"/>
      </font>
    </dxf>
    <dxf>
      <font>
        <color theme="5"/>
      </font>
    </dxf>
    <dxf>
      <font>
        <color rgb="FFFF0000"/>
      </font>
    </dxf>
    <dxf>
      <font>
        <b/>
        <i val="0"/>
        <color rgb="FFC00000"/>
      </font>
      <border>
        <left style="thin">
          <color theme="0" tint="-0.499984740745262"/>
        </left>
        <right style="thin">
          <color theme="0" tint="-0.499984740745262"/>
        </right>
        <top style="thin">
          <color theme="0" tint="-0.499984740745262"/>
        </top>
        <bottom style="thin">
          <color theme="0" tint="-0.499984740745262"/>
        </bottom>
      </border>
    </dxf>
    <dxf>
      <fill>
        <patternFill>
          <bgColor rgb="FF006600"/>
        </patternFill>
      </fill>
      <border>
        <left style="thin">
          <color theme="0" tint="-0.34998626667073579"/>
        </left>
        <right style="thin">
          <color theme="0" tint="-0.34998626667073579"/>
        </right>
        <top style="thin">
          <color theme="0" tint="-0.34998626667073579"/>
        </top>
        <bottom style="thin">
          <color theme="0" tint="-0.34998626667073579"/>
        </bottom>
        <vertical/>
        <horizontal/>
      </border>
    </dxf>
    <dxf>
      <font>
        <color auto="1"/>
      </font>
      <fill>
        <patternFill>
          <bgColor rgb="FF20AFBA"/>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339933"/>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rgb="FF54D8E2"/>
        </patternFill>
      </fill>
      <border>
        <left style="thin">
          <color theme="0" tint="-0.499984740745262"/>
        </left>
        <right style="thin">
          <color theme="0" tint="-0.499984740745262"/>
        </right>
        <top style="thin">
          <color theme="0" tint="-0.499984740745262"/>
        </top>
        <bottom style="thin">
          <color theme="0" tint="-0.499984740745262"/>
        </bottom>
      </border>
    </dxf>
    <dxf>
      <fill>
        <patternFill>
          <bgColor theme="0" tint="-0.34998626667073579"/>
        </patternFill>
      </fill>
      <border>
        <left style="thin">
          <color theme="0" tint="-0.499984740745262"/>
        </left>
        <right style="thin">
          <color theme="0" tint="-0.499984740745262"/>
        </right>
        <top style="thin">
          <color theme="0" tint="-0.499984740745262"/>
        </top>
        <bottom style="thin">
          <color theme="0" tint="-0.499984740745262"/>
        </bottom>
      </border>
    </dxf>
    <dxf>
      <font>
        <b/>
        <i val="0"/>
        <color rgb="FF008000"/>
      </font>
    </dxf>
    <dxf>
      <font>
        <b/>
        <i val="0"/>
        <color rgb="FF339933"/>
      </font>
    </dxf>
    <dxf>
      <font>
        <b/>
        <i val="0"/>
        <color rgb="FF54D8E2"/>
      </font>
    </dxf>
    <dxf>
      <font>
        <b/>
        <i val="0"/>
        <color rgb="FF20AFBA"/>
      </font>
    </dxf>
    <dxf>
      <font>
        <b/>
        <i val="0"/>
        <color theme="1" tint="0.499984740745262"/>
      </font>
    </dxf>
    <dxf>
      <fill>
        <patternFill>
          <bgColor theme="0" tint="-4.9989318521683403E-2"/>
        </patternFill>
      </fill>
    </dxf>
    <dxf>
      <fill>
        <patternFill>
          <bgColor theme="7" tint="0.7999816888943144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7" tint="0.79998168889431442"/>
        </patternFill>
      </fill>
    </dxf>
    <dxf>
      <font>
        <b/>
        <i/>
        <color theme="4" tint="-0.499984740745262"/>
      </font>
      <fill>
        <patternFill patternType="solid">
          <bgColor theme="0"/>
        </patternFill>
      </fill>
    </dxf>
    <dxf>
      <font>
        <b/>
        <i/>
        <color theme="4" tint="-0.499984740745262"/>
      </font>
      <fill>
        <patternFill patternType="solid">
          <bgColor theme="0"/>
        </patternFill>
      </fill>
    </dxf>
    <dxf>
      <font>
        <b/>
        <i val="0"/>
        <color theme="4" tint="-0.499984740745262"/>
      </font>
      <fill>
        <patternFill>
          <bgColor theme="0" tint="-4.9989318521683403E-2"/>
        </patternFill>
      </fill>
    </dxf>
    <dxf>
      <fill>
        <patternFill>
          <bgColor theme="4" tint="0.79998168889431442"/>
        </patternFill>
      </fill>
    </dxf>
    <dxf>
      <font>
        <b/>
        <i val="0"/>
        <color theme="4" tint="-0.499984740745262"/>
      </font>
      <fill>
        <patternFill>
          <bgColor theme="0" tint="-4.9989318521683403E-2"/>
        </patternFill>
      </fill>
    </dxf>
    <dxf>
      <fill>
        <patternFill>
          <bgColor rgb="FFFFFF99"/>
        </patternFill>
      </fill>
    </dxf>
    <dxf>
      <font>
        <b/>
        <i val="0"/>
        <color theme="4" tint="-0.499984740745262"/>
      </font>
      <fill>
        <patternFill>
          <bgColor theme="0" tint="-4.9989318521683403E-2"/>
        </patternFill>
      </fill>
    </dxf>
    <dxf>
      <fill>
        <patternFill>
          <bgColor rgb="FFFFFF99"/>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BEF0F4"/>
        </patternFill>
      </fill>
    </dxf>
    <dxf>
      <font>
        <b/>
        <i val="0"/>
        <color theme="4" tint="-0.499984740745262"/>
      </font>
      <fill>
        <patternFill>
          <bgColor theme="0" tint="-4.9989318521683403E-2"/>
        </patternFill>
      </fill>
    </dxf>
    <dxf>
      <fill>
        <patternFill>
          <bgColor theme="4" tint="0.79998168889431442"/>
        </patternFill>
      </fill>
    </dxf>
    <dxf>
      <font>
        <b/>
        <i val="0"/>
        <color theme="4" tint="-0.499984740745262"/>
      </font>
      <fill>
        <patternFill>
          <bgColor theme="0" tint="-4.9989318521683403E-2"/>
        </patternFill>
      </fill>
    </dxf>
    <dxf>
      <fill>
        <patternFill>
          <bgColor theme="4" tint="0.79998168889431442"/>
        </patternFill>
      </fill>
    </dxf>
    <dxf>
      <font>
        <b/>
        <i val="0"/>
        <color theme="4" tint="-0.499984740745262"/>
      </font>
      <fill>
        <patternFill>
          <bgColor theme="0" tint="-4.9989318521683403E-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dxf>
    <dxf>
      <font>
        <color auto="1"/>
      </font>
      <fill>
        <patternFill>
          <bgColor theme="5" tint="0.79998168889431442"/>
        </patternFill>
      </fill>
    </dxf>
    <dxf>
      <fill>
        <patternFill>
          <bgColor theme="5" tint="0.79998168889431442"/>
        </patternFill>
      </fill>
    </dxf>
    <dxf>
      <font>
        <b val="0"/>
        <i/>
        <color theme="0" tint="-0.499984740745262"/>
      </font>
    </dxf>
    <dxf>
      <font>
        <b val="0"/>
        <i/>
        <color rgb="FFFF0000"/>
      </font>
      <fill>
        <patternFill>
          <bgColor theme="5" tint="0.79998168889431442"/>
        </patternFill>
      </fill>
    </dxf>
    <dxf>
      <font>
        <color rgb="FF000099"/>
      </font>
      <fill>
        <patternFill>
          <bgColor theme="8" tint="0.79998168889431442"/>
        </patternFill>
      </fill>
    </dxf>
    <dxf>
      <font>
        <color rgb="FFC00000"/>
      </font>
      <fill>
        <patternFill>
          <bgColor theme="9" tint="0.79998168889431442"/>
        </patternFill>
      </fill>
    </dxf>
    <dxf>
      <font>
        <b val="0"/>
        <i/>
        <color rgb="FFFF0000"/>
      </font>
      <fill>
        <patternFill>
          <bgColor theme="9" tint="0.79998168889431442"/>
        </patternFill>
      </fill>
    </dxf>
    <dxf>
      <font>
        <b/>
        <i val="0"/>
        <color rgb="FFC00000"/>
      </font>
      <fill>
        <patternFill>
          <bgColor theme="9" tint="0.79998168889431442"/>
        </patternFill>
      </fill>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F6B00"/>
      <color rgb="FF00BED7"/>
      <color rgb="FF000FA0"/>
      <color rgb="FF000F00"/>
      <color rgb="FF20AFBA"/>
      <color rgb="FF54D8E2"/>
      <color rgb="FF22BEC9"/>
      <color rgb="FFCB0076"/>
      <color rgb="FF167880"/>
      <color rgb="FFFFCA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ata%20desiree\Data%20Desir&#233;e\HB%20In-Zicht\Tools\Screening%20(hoog)begaafdheid\2014\Naam%20leerling%20-%20screening%20(Hoog)begaafdheid%20In-Zicht%20-%20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Inleiding"/>
      <sheetName val="Werkwijze"/>
      <sheetName val="Gegevens"/>
      <sheetName val="Voorschools"/>
      <sheetName val="Algemeen"/>
      <sheetName val="Ouders"/>
      <sheetName val="Schoolgegevens"/>
      <sheetName val="Algemeen (lk)"/>
      <sheetName val="Leerkracht"/>
      <sheetName val="Prestaties"/>
      <sheetName val="Leerling"/>
      <sheetName val="(Contact)gegevens"/>
      <sheetName val="Voorschools (2)"/>
      <sheetName val="Schoolsituatie"/>
      <sheetName val="Resultaten"/>
      <sheetName val="Profielen"/>
      <sheetName val="Aandachtspunten"/>
      <sheetName val="Verschillen van inzicht"/>
      <sheetName val="Omschrijvingen"/>
      <sheetName val="Profielen - verwerking"/>
      <sheetName val="Variabelen"/>
      <sheetName val="Data"/>
    </sheetNames>
    <sheetDataSet>
      <sheetData sheetId="0"/>
      <sheetData sheetId="1"/>
      <sheetData sheetId="2"/>
      <sheetData sheetId="3"/>
      <sheetData sheetId="4"/>
      <sheetData sheetId="5"/>
      <sheetData sheetId="6"/>
      <sheetData sheetId="7"/>
      <sheetData sheetId="8">
        <row r="10">
          <cell r="J10"/>
        </row>
      </sheetData>
      <sheetData sheetId="9"/>
      <sheetData sheetId="10"/>
      <sheetData sheetId="11"/>
      <sheetData sheetId="12"/>
      <sheetData sheetId="13"/>
      <sheetData sheetId="14"/>
      <sheetData sheetId="15"/>
      <sheetData sheetId="16">
        <row r="11">
          <cell r="J11">
            <v>0</v>
          </cell>
          <cell r="K11">
            <v>0</v>
          </cell>
          <cell r="L11">
            <v>0</v>
          </cell>
        </row>
        <row r="23">
          <cell r="F23">
            <v>0</v>
          </cell>
          <cell r="G23">
            <v>0</v>
          </cell>
          <cell r="H23">
            <v>0</v>
          </cell>
        </row>
        <row r="37">
          <cell r="F37">
            <v>0</v>
          </cell>
          <cell r="G37">
            <v>0</v>
          </cell>
          <cell r="H37">
            <v>0</v>
          </cell>
        </row>
        <row r="48">
          <cell r="F48">
            <v>0</v>
          </cell>
          <cell r="G48">
            <v>0</v>
          </cell>
          <cell r="H48">
            <v>0</v>
          </cell>
        </row>
        <row r="60">
          <cell r="F60">
            <v>0</v>
          </cell>
          <cell r="G60">
            <v>0</v>
          </cell>
          <cell r="H60">
            <v>0</v>
          </cell>
        </row>
        <row r="67">
          <cell r="F67">
            <v>0</v>
          </cell>
          <cell r="G67">
            <v>0</v>
          </cell>
          <cell r="H67">
            <v>0</v>
          </cell>
        </row>
        <row r="80">
          <cell r="F80">
            <v>0</v>
          </cell>
          <cell r="G80">
            <v>0</v>
          </cell>
          <cell r="H80">
            <v>0</v>
          </cell>
        </row>
      </sheetData>
      <sheetData sheetId="17"/>
      <sheetData sheetId="18"/>
      <sheetData sheetId="19">
        <row r="4">
          <cell r="C4" t="str">
            <v>Cognitieve vaardigheden</v>
          </cell>
        </row>
        <row r="6">
          <cell r="H6" t="str">
            <v>Totaal</v>
          </cell>
        </row>
        <row r="32">
          <cell r="C32" t="str">
            <v>Kenmerkende eigenschappen</v>
          </cell>
        </row>
        <row r="81">
          <cell r="C81" t="str">
            <v>Overig functioneren</v>
          </cell>
        </row>
        <row r="172">
          <cell r="C172" t="str">
            <v>Schools functioneren</v>
          </cell>
        </row>
        <row r="189">
          <cell r="C189" t="str">
            <v>(Leer)prestaties</v>
          </cell>
        </row>
      </sheetData>
      <sheetData sheetId="20"/>
      <sheetData sheetId="21">
        <row r="2">
          <cell r="B2" t="str">
            <v>Nee</v>
          </cell>
          <cell r="D2" t="str">
            <v>Zelden / Niet</v>
          </cell>
          <cell r="F2">
            <v>0</v>
          </cell>
          <cell r="H2" t="str">
            <v>--</v>
          </cell>
        </row>
        <row r="3">
          <cell r="B3" t="str">
            <v>&lt;&lt;</v>
          </cell>
          <cell r="F3">
            <v>1</v>
          </cell>
          <cell r="H3" t="str">
            <v>-</v>
          </cell>
        </row>
        <row r="4">
          <cell r="B4" t="str">
            <v>&gt;&gt;</v>
          </cell>
          <cell r="F4">
            <v>2</v>
          </cell>
          <cell r="H4" t="str">
            <v>+</v>
          </cell>
        </row>
        <row r="5">
          <cell r="B5" t="str">
            <v>Ja</v>
          </cell>
          <cell r="D5" t="str">
            <v>(Bijna) altijd</v>
          </cell>
          <cell r="F5">
            <v>3</v>
          </cell>
          <cell r="H5" t="str">
            <v>++</v>
          </cell>
        </row>
        <row r="6">
          <cell r="D6" t="str">
            <v>Soms</v>
          </cell>
        </row>
        <row r="9">
          <cell r="B9" t="str">
            <v>Ouders</v>
          </cell>
          <cell r="D9" t="str">
            <v>-</v>
          </cell>
          <cell r="E9" t="str">
            <v>nee</v>
          </cell>
          <cell r="K9" t="str">
            <v>-</v>
          </cell>
          <cell r="L9" t="str">
            <v>-</v>
          </cell>
        </row>
        <row r="10">
          <cell r="B10" t="str">
            <v>Leerkracht</v>
          </cell>
          <cell r="D10" t="str">
            <v>-</v>
          </cell>
          <cell r="K10" t="str">
            <v>-</v>
          </cell>
          <cell r="L10" t="str">
            <v>-</v>
          </cell>
        </row>
        <row r="11">
          <cell r="B11" t="str">
            <v>Leerling</v>
          </cell>
          <cell r="D11" t="str">
            <v>-</v>
          </cell>
        </row>
        <row r="21">
          <cell r="B21" t="str">
            <v>Leerkenmerken</v>
          </cell>
        </row>
        <row r="22">
          <cell r="B22" t="str">
            <v>Begaafdheidskenmerken</v>
          </cell>
        </row>
        <row r="24">
          <cell r="B24" t="str">
            <v>Intelligent</v>
          </cell>
        </row>
        <row r="25">
          <cell r="B25" t="str">
            <v>Begaafd</v>
          </cell>
        </row>
        <row r="27">
          <cell r="B27" t="str">
            <v>hij/zij</v>
          </cell>
        </row>
        <row r="28">
          <cell r="B28" t="str">
            <v>hem/haar</v>
          </cell>
        </row>
        <row r="29">
          <cell r="B29" t="str">
            <v>zijn/haar</v>
          </cell>
        </row>
      </sheetData>
      <sheetData sheetId="22">
        <row r="189">
          <cell r="H189">
            <v>0</v>
          </cell>
          <cell r="I189">
            <v>0</v>
          </cell>
          <cell r="J189">
            <v>0</v>
          </cell>
          <cell r="K189">
            <v>0</v>
          </cell>
        </row>
        <row r="190">
          <cell r="H190">
            <v>0</v>
          </cell>
          <cell r="I190">
            <v>0</v>
          </cell>
          <cell r="J190">
            <v>0</v>
          </cell>
          <cell r="K190">
            <v>0</v>
          </cell>
        </row>
        <row r="192">
          <cell r="H192">
            <v>107</v>
          </cell>
          <cell r="I192">
            <v>102</v>
          </cell>
          <cell r="J192">
            <v>98</v>
          </cell>
        </row>
      </sheetData>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lo.nl/thema/meer/begaafde-leerling/onderwijsaanpassingen-po/" TargetMode="External"/><Relationship Id="rId2" Type="http://schemas.openxmlformats.org/officeDocument/2006/relationships/hyperlink" Target="https://www.slo.nl/thema/meer/begaafde-leerling/" TargetMode="External"/><Relationship Id="rId1" Type="http://schemas.openxmlformats.org/officeDocument/2006/relationships/hyperlink" Target="http://talentstimuleren.nl/thema/stimulerend-signaleren/publicatie/60-aandachtspunten-bij-intake-van-leerling-groep-1"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tabColor rgb="FF000FA0"/>
  </sheetPr>
  <dimension ref="A1:C26"/>
  <sheetViews>
    <sheetView topLeftCell="A16" zoomScaleNormal="100" workbookViewId="0">
      <selection activeCell="A26" sqref="A26:XFD26"/>
    </sheetView>
  </sheetViews>
  <sheetFormatPr defaultColWidth="0" defaultRowHeight="14.5" zeroHeight="1"/>
  <cols>
    <col min="1" max="1" width="31.1796875" style="26" customWidth="1"/>
    <col min="2" max="2" width="66" customWidth="1"/>
    <col min="3" max="3" width="1.54296875" customWidth="1"/>
    <col min="4" max="16384" width="9.1796875" hidden="1"/>
  </cols>
  <sheetData>
    <row r="1" spans="1:3" ht="25" customHeight="1">
      <c r="A1" s="148" t="s">
        <v>84</v>
      </c>
      <c r="B1" s="148"/>
      <c r="C1" s="10"/>
    </row>
    <row r="2" spans="1:3" ht="17.5" customHeight="1">
      <c r="A2" s="149" t="s">
        <v>76</v>
      </c>
      <c r="B2" s="149"/>
      <c r="C2" s="10"/>
    </row>
    <row r="3" spans="1:3" ht="295.5" customHeight="1">
      <c r="A3" s="150" t="s">
        <v>229</v>
      </c>
      <c r="B3" s="151"/>
      <c r="C3" s="10"/>
    </row>
    <row r="4" spans="1:3" ht="183" customHeight="1">
      <c r="A4" s="150" t="s">
        <v>190</v>
      </c>
      <c r="B4" s="151"/>
      <c r="C4" s="10"/>
    </row>
    <row r="5" spans="1:3" ht="51" customHeight="1">
      <c r="A5" s="150" t="s">
        <v>88</v>
      </c>
      <c r="B5" s="151"/>
      <c r="C5" s="10"/>
    </row>
    <row r="6" spans="1:3" ht="34.5" customHeight="1">
      <c r="A6" s="27" t="s">
        <v>80</v>
      </c>
      <c r="B6" s="27" t="s">
        <v>81</v>
      </c>
      <c r="C6" s="10"/>
    </row>
    <row r="7" spans="1:3" ht="61.5" customHeight="1">
      <c r="A7" s="27" t="s">
        <v>82</v>
      </c>
      <c r="B7" s="27" t="s">
        <v>83</v>
      </c>
      <c r="C7" s="10"/>
    </row>
    <row r="8" spans="1:3" ht="49.5" customHeight="1">
      <c r="A8" s="27" t="s">
        <v>84</v>
      </c>
      <c r="B8" s="27" t="s">
        <v>77</v>
      </c>
      <c r="C8" s="10"/>
    </row>
    <row r="9" spans="1:3">
      <c r="A9" s="155"/>
      <c r="B9" s="155"/>
      <c r="C9" s="10"/>
    </row>
    <row r="10" spans="1:3" ht="25" customHeight="1">
      <c r="A10" s="148" t="s">
        <v>78</v>
      </c>
      <c r="B10" s="148"/>
      <c r="C10" s="10"/>
    </row>
    <row r="11" spans="1:3" ht="381" customHeight="1">
      <c r="A11" s="144" t="s">
        <v>231</v>
      </c>
      <c r="B11" s="145"/>
      <c r="C11" s="10"/>
    </row>
    <row r="12" spans="1:3" s="124" customFormat="1" ht="30" customHeight="1">
      <c r="A12" s="160" t="s">
        <v>194</v>
      </c>
      <c r="B12" s="161"/>
      <c r="C12" s="123"/>
    </row>
    <row r="13" spans="1:3" ht="288" customHeight="1">
      <c r="A13" s="156" t="s">
        <v>230</v>
      </c>
      <c r="B13" s="151"/>
      <c r="C13" s="10"/>
    </row>
    <row r="14" spans="1:3" s="115" customFormat="1" ht="19" customHeight="1">
      <c r="A14" s="154" t="s">
        <v>232</v>
      </c>
      <c r="B14" s="154"/>
      <c r="C14" s="114"/>
    </row>
    <row r="15" spans="1:3">
      <c r="A15" s="152"/>
      <c r="B15" s="152"/>
      <c r="C15" s="10"/>
    </row>
    <row r="16" spans="1:3" ht="273.75" customHeight="1">
      <c r="A16" s="157" t="s">
        <v>195</v>
      </c>
      <c r="B16" s="158"/>
      <c r="C16" s="10"/>
    </row>
    <row r="17" spans="1:3" s="113" customFormat="1" ht="22.5" customHeight="1">
      <c r="A17" s="159" t="s">
        <v>233</v>
      </c>
      <c r="B17" s="159"/>
      <c r="C17" s="112"/>
    </row>
    <row r="18" spans="1:3" ht="204" customHeight="1">
      <c r="A18" s="162" t="s">
        <v>196</v>
      </c>
      <c r="B18" s="163"/>
      <c r="C18" s="10"/>
    </row>
    <row r="19" spans="1:3">
      <c r="A19" s="152"/>
      <c r="B19" s="152"/>
      <c r="C19" s="10"/>
    </row>
    <row r="20" spans="1:3" ht="18.5">
      <c r="A20" s="164" t="s">
        <v>85</v>
      </c>
      <c r="B20" s="164"/>
      <c r="C20" s="10"/>
    </row>
    <row r="21" spans="1:3" ht="185.25" customHeight="1">
      <c r="A21" s="144" t="s">
        <v>228</v>
      </c>
      <c r="B21" s="145"/>
      <c r="C21" s="10"/>
    </row>
    <row r="22" spans="1:3" ht="244.5" customHeight="1">
      <c r="A22" s="146" t="s">
        <v>86</v>
      </c>
      <c r="B22" s="147"/>
      <c r="C22" s="10"/>
    </row>
    <row r="23" spans="1:3">
      <c r="A23" s="153"/>
      <c r="B23" s="153"/>
      <c r="C23" s="10"/>
    </row>
    <row r="24" spans="1:3">
      <c r="A24" s="152" t="s">
        <v>235</v>
      </c>
      <c r="B24" s="152"/>
      <c r="C24" s="10"/>
    </row>
    <row r="25" spans="1:3">
      <c r="A25" s="152" t="s">
        <v>221</v>
      </c>
      <c r="B25" s="152"/>
      <c r="C25" s="10"/>
    </row>
    <row r="26" spans="1:3" s="115" customFormat="1">
      <c r="A26" s="154" t="s">
        <v>234</v>
      </c>
      <c r="B26" s="154"/>
      <c r="C26" s="114"/>
    </row>
  </sheetData>
  <sheetProtection algorithmName="SHA-512" hashValue="Q0vo4R+eUVUrkC23UNoHduFYyWA/pzkQfhbhJfmIo0am7J2a9U6g2HrrsKETRCpRKkaAlWwn/A3lF1tnRYtoYQ==" saltValue="nyK1In1bqPjt4x6WK3W1Gg==" spinCount="100000" sheet="1" formatCells="0" formatColumns="0" formatRows="0" insertColumns="0" insertRows="0" insertHyperlinks="0" deleteColumns="0" deleteRows="0" sort="0" autoFilter="0" pivotTables="0"/>
  <mergeCells count="23">
    <mergeCell ref="A25:B25"/>
    <mergeCell ref="A23:B23"/>
    <mergeCell ref="A26:B26"/>
    <mergeCell ref="A24:B24"/>
    <mergeCell ref="A9:B9"/>
    <mergeCell ref="A10:B10"/>
    <mergeCell ref="A11:B11"/>
    <mergeCell ref="A13:B13"/>
    <mergeCell ref="A14:B14"/>
    <mergeCell ref="A15:B15"/>
    <mergeCell ref="A16:B16"/>
    <mergeCell ref="A17:B17"/>
    <mergeCell ref="A12:B12"/>
    <mergeCell ref="A18:B18"/>
    <mergeCell ref="A19:B19"/>
    <mergeCell ref="A20:B20"/>
    <mergeCell ref="A21:B21"/>
    <mergeCell ref="A22:B22"/>
    <mergeCell ref="A1:B1"/>
    <mergeCell ref="A2:B2"/>
    <mergeCell ref="A3:B3"/>
    <mergeCell ref="A4:B4"/>
    <mergeCell ref="A5:B5"/>
  </mergeCells>
  <hyperlinks>
    <hyperlink ref="A17:B17" r:id="rId1" tooltip="Aandachtpsunten bij intake van leerlingen in groep 1 - www.talentstsimuleren.nl" display="Zie ook het document &quot;Aandachtspunten bij intake van leerlingen in groep 1&quot; op www.talentstimuleren.nl." xr:uid="{00000000-0004-0000-0000-000001000000}"/>
    <hyperlink ref="A16:B16" location="Resultaat!A1" tooltip="&gt; Ga naar het 'Resultaat' (als de antwoorden van ouders en leerkracht zijn ingevuld)" display="Resultaat!A1" xr:uid="{00000000-0004-0000-0000-000002000000}"/>
    <hyperlink ref="A12:B12" location="Resultaat!Afdrukbereik" display="Doorvragen' is een goede techniek die ingezet kan worden. Zie hiervoor de 'specifieke doorvragen' op het tabblad met het 'Resultaat' dat voor het gesprek met ouders de informatie bevat die bij het gesprek een handig overzicht biedt. " xr:uid="{00000000-0004-0000-0000-000003000000}"/>
    <hyperlink ref="A26:B26" r:id="rId2" tooltip="Ga naar website: talentstimuleren.nl - zoek op: 'intake'" display="Bron: www.slo.nl/thema/meer/begaafde-leerling/" xr:uid="{00000000-0004-0000-0000-000004000000}"/>
    <hyperlink ref="A14:B14" r:id="rId3" tooltip="Onderwijsaanpassingen binnen het po - Meer info op www.talentstimuleren.nl" display="Zie voor onderwijsaanpassingen https://www.slo.nl/thema/meer/begaafde-leerling/onderwijsaanpassingen-po/" xr:uid="{00000000-0004-0000-0000-000000000000}"/>
  </hyperlinks>
  <pageMargins left="0.23622047244094491" right="0.23622047244094491" top="0.74803149606299213" bottom="0.74803149606299213" header="0.31496062992125984" footer="0.31496062992125984"/>
  <pageSetup paperSize="9" scale="95" fitToHeight="4" orientation="portrait" horizontalDpi="4294967293" verticalDpi="1200" r:id="rId4"/>
  <headerFooter>
    <oddHeader>&amp;L&amp;"-,Cursief"&amp;K01+033Handleiding - Intakevragenlijst kleuters&amp;R&amp;"-,Cursief"&amp;K01+033- &amp;P/&amp;N -</oddHeader>
    <oddFooter>&amp;L&amp;10&amp;K01+018Janssen, Y., Steenbergen, N., &amp;&amp; Houkema, D. (2018). &amp;"-,Cursief"Intakevragenlijst kleuters&amp;"-,Standaard". Enschede: SLO.&amp;R&amp;10&amp;KCB0076talentstimuleren.nl</odd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rgb="FF22BEC9"/>
    <pageSetUpPr fitToPage="1"/>
  </sheetPr>
  <dimension ref="A1:WVQ93"/>
  <sheetViews>
    <sheetView zoomScaleNormal="100" workbookViewId="0">
      <selection activeCell="E4" sqref="E4"/>
    </sheetView>
  </sheetViews>
  <sheetFormatPr defaultColWidth="0" defaultRowHeight="0" customHeight="1" zeroHeight="1"/>
  <cols>
    <col min="1" max="1" width="2.7265625" style="2" customWidth="1"/>
    <col min="2" max="2" width="2.1796875" style="143" customWidth="1"/>
    <col min="3" max="3" width="14.7265625" style="143" customWidth="1"/>
    <col min="4" max="4" width="1.81640625" style="143" bestFit="1" customWidth="1"/>
    <col min="5" max="5" width="26.453125" style="143" customWidth="1"/>
    <col min="6" max="6" width="14" style="143" customWidth="1"/>
    <col min="7" max="7" width="1.7265625" style="143" customWidth="1"/>
    <col min="8" max="8" width="26.453125" style="143" customWidth="1"/>
    <col min="9" max="9" width="2.7265625" style="136" customWidth="1"/>
    <col min="10" max="256" width="9.1796875" style="86" hidden="1"/>
    <col min="257" max="257" width="2.7265625" style="86" hidden="1" customWidth="1"/>
    <col min="258" max="258" width="2.1796875" style="86" hidden="1" customWidth="1"/>
    <col min="259" max="259" width="14.7265625" style="86" hidden="1" customWidth="1"/>
    <col min="260" max="260" width="1.81640625" style="86" hidden="1" customWidth="1"/>
    <col min="261" max="261" width="26.81640625" style="86" hidden="1" customWidth="1"/>
    <col min="262" max="262" width="14" style="86" hidden="1" customWidth="1"/>
    <col min="263" max="263" width="1.7265625" style="86" hidden="1" customWidth="1"/>
    <col min="264" max="264" width="27.81640625" style="86" hidden="1" customWidth="1"/>
    <col min="265" max="265" width="2.7265625" style="86" hidden="1" customWidth="1"/>
    <col min="266" max="512" width="9.1796875" style="86" hidden="1"/>
    <col min="513" max="513" width="2.7265625" style="86" hidden="1" customWidth="1"/>
    <col min="514" max="514" width="2.1796875" style="86" hidden="1" customWidth="1"/>
    <col min="515" max="515" width="14.7265625" style="86" hidden="1" customWidth="1"/>
    <col min="516" max="516" width="1.81640625" style="86" hidden="1" customWidth="1"/>
    <col min="517" max="517" width="26.81640625" style="86" hidden="1" customWidth="1"/>
    <col min="518" max="518" width="14" style="86" hidden="1" customWidth="1"/>
    <col min="519" max="519" width="1.7265625" style="86" hidden="1" customWidth="1"/>
    <col min="520" max="520" width="27.81640625" style="86" hidden="1" customWidth="1"/>
    <col min="521" max="521" width="2.7265625" style="86" hidden="1" customWidth="1"/>
    <col min="522" max="768" width="9.1796875" style="86" hidden="1"/>
    <col min="769" max="769" width="2.7265625" style="86" hidden="1" customWidth="1"/>
    <col min="770" max="770" width="2.1796875" style="86" hidden="1" customWidth="1"/>
    <col min="771" max="771" width="14.7265625" style="86" hidden="1" customWidth="1"/>
    <col min="772" max="772" width="1.81640625" style="86" hidden="1" customWidth="1"/>
    <col min="773" max="773" width="26.81640625" style="86" hidden="1" customWidth="1"/>
    <col min="774" max="774" width="14" style="86" hidden="1" customWidth="1"/>
    <col min="775" max="775" width="1.7265625" style="86" hidden="1" customWidth="1"/>
    <col min="776" max="776" width="27.81640625" style="86" hidden="1" customWidth="1"/>
    <col min="777" max="777" width="2.7265625" style="86" hidden="1" customWidth="1"/>
    <col min="778" max="1024" width="9.1796875" style="86" hidden="1"/>
    <col min="1025" max="1025" width="2.7265625" style="86" hidden="1" customWidth="1"/>
    <col min="1026" max="1026" width="2.1796875" style="86" hidden="1" customWidth="1"/>
    <col min="1027" max="1027" width="14.7265625" style="86" hidden="1" customWidth="1"/>
    <col min="1028" max="1028" width="1.81640625" style="86" hidden="1" customWidth="1"/>
    <col min="1029" max="1029" width="26.81640625" style="86" hidden="1" customWidth="1"/>
    <col min="1030" max="1030" width="14" style="86" hidden="1" customWidth="1"/>
    <col min="1031" max="1031" width="1.7265625" style="86" hidden="1" customWidth="1"/>
    <col min="1032" max="1032" width="27.81640625" style="86" hidden="1" customWidth="1"/>
    <col min="1033" max="1033" width="2.7265625" style="86" hidden="1" customWidth="1"/>
    <col min="1034" max="1280" width="9.1796875" style="86" hidden="1"/>
    <col min="1281" max="1281" width="2.7265625" style="86" hidden="1" customWidth="1"/>
    <col min="1282" max="1282" width="2.1796875" style="86" hidden="1" customWidth="1"/>
    <col min="1283" max="1283" width="14.7265625" style="86" hidden="1" customWidth="1"/>
    <col min="1284" max="1284" width="1.81640625" style="86" hidden="1" customWidth="1"/>
    <col min="1285" max="1285" width="26.81640625" style="86" hidden="1" customWidth="1"/>
    <col min="1286" max="1286" width="14" style="86" hidden="1" customWidth="1"/>
    <col min="1287" max="1287" width="1.7265625" style="86" hidden="1" customWidth="1"/>
    <col min="1288" max="1288" width="27.81640625" style="86" hidden="1" customWidth="1"/>
    <col min="1289" max="1289" width="2.7265625" style="86" hidden="1" customWidth="1"/>
    <col min="1290" max="1536" width="9.1796875" style="86" hidden="1"/>
    <col min="1537" max="1537" width="2.7265625" style="86" hidden="1" customWidth="1"/>
    <col min="1538" max="1538" width="2.1796875" style="86" hidden="1" customWidth="1"/>
    <col min="1539" max="1539" width="14.7265625" style="86" hidden="1" customWidth="1"/>
    <col min="1540" max="1540" width="1.81640625" style="86" hidden="1" customWidth="1"/>
    <col min="1541" max="1541" width="26.81640625" style="86" hidden="1" customWidth="1"/>
    <col min="1542" max="1542" width="14" style="86" hidden="1" customWidth="1"/>
    <col min="1543" max="1543" width="1.7265625" style="86" hidden="1" customWidth="1"/>
    <col min="1544" max="1544" width="27.81640625" style="86" hidden="1" customWidth="1"/>
    <col min="1545" max="1545" width="2.7265625" style="86" hidden="1" customWidth="1"/>
    <col min="1546" max="1792" width="9.1796875" style="86" hidden="1"/>
    <col min="1793" max="1793" width="2.7265625" style="86" hidden="1" customWidth="1"/>
    <col min="1794" max="1794" width="2.1796875" style="86" hidden="1" customWidth="1"/>
    <col min="1795" max="1795" width="14.7265625" style="86" hidden="1" customWidth="1"/>
    <col min="1796" max="1796" width="1.81640625" style="86" hidden="1" customWidth="1"/>
    <col min="1797" max="1797" width="26.81640625" style="86" hidden="1" customWidth="1"/>
    <col min="1798" max="1798" width="14" style="86" hidden="1" customWidth="1"/>
    <col min="1799" max="1799" width="1.7265625" style="86" hidden="1" customWidth="1"/>
    <col min="1800" max="1800" width="27.81640625" style="86" hidden="1" customWidth="1"/>
    <col min="1801" max="1801" width="2.7265625" style="86" hidden="1" customWidth="1"/>
    <col min="1802" max="2048" width="9.1796875" style="86" hidden="1"/>
    <col min="2049" max="2049" width="2.7265625" style="86" hidden="1" customWidth="1"/>
    <col min="2050" max="2050" width="2.1796875" style="86" hidden="1" customWidth="1"/>
    <col min="2051" max="2051" width="14.7265625" style="86" hidden="1" customWidth="1"/>
    <col min="2052" max="2052" width="1.81640625" style="86" hidden="1" customWidth="1"/>
    <col min="2053" max="2053" width="26.81640625" style="86" hidden="1" customWidth="1"/>
    <col min="2054" max="2054" width="14" style="86" hidden="1" customWidth="1"/>
    <col min="2055" max="2055" width="1.7265625" style="86" hidden="1" customWidth="1"/>
    <col min="2056" max="2056" width="27.81640625" style="86" hidden="1" customWidth="1"/>
    <col min="2057" max="2057" width="2.7265625" style="86" hidden="1" customWidth="1"/>
    <col min="2058" max="2304" width="9.1796875" style="86" hidden="1"/>
    <col min="2305" max="2305" width="2.7265625" style="86" hidden="1" customWidth="1"/>
    <col min="2306" max="2306" width="2.1796875" style="86" hidden="1" customWidth="1"/>
    <col min="2307" max="2307" width="14.7265625" style="86" hidden="1" customWidth="1"/>
    <col min="2308" max="2308" width="1.81640625" style="86" hidden="1" customWidth="1"/>
    <col min="2309" max="2309" width="26.81640625" style="86" hidden="1" customWidth="1"/>
    <col min="2310" max="2310" width="14" style="86" hidden="1" customWidth="1"/>
    <col min="2311" max="2311" width="1.7265625" style="86" hidden="1" customWidth="1"/>
    <col min="2312" max="2312" width="27.81640625" style="86" hidden="1" customWidth="1"/>
    <col min="2313" max="2313" width="2.7265625" style="86" hidden="1" customWidth="1"/>
    <col min="2314" max="2560" width="9.1796875" style="86" hidden="1"/>
    <col min="2561" max="2561" width="2.7265625" style="86" hidden="1" customWidth="1"/>
    <col min="2562" max="2562" width="2.1796875" style="86" hidden="1" customWidth="1"/>
    <col min="2563" max="2563" width="14.7265625" style="86" hidden="1" customWidth="1"/>
    <col min="2564" max="2564" width="1.81640625" style="86" hidden="1" customWidth="1"/>
    <col min="2565" max="2565" width="26.81640625" style="86" hidden="1" customWidth="1"/>
    <col min="2566" max="2566" width="14" style="86" hidden="1" customWidth="1"/>
    <col min="2567" max="2567" width="1.7265625" style="86" hidden="1" customWidth="1"/>
    <col min="2568" max="2568" width="27.81640625" style="86" hidden="1" customWidth="1"/>
    <col min="2569" max="2569" width="2.7265625" style="86" hidden="1" customWidth="1"/>
    <col min="2570" max="2816" width="9.1796875" style="86" hidden="1"/>
    <col min="2817" max="2817" width="2.7265625" style="86" hidden="1" customWidth="1"/>
    <col min="2818" max="2818" width="2.1796875" style="86" hidden="1" customWidth="1"/>
    <col min="2819" max="2819" width="14.7265625" style="86" hidden="1" customWidth="1"/>
    <col min="2820" max="2820" width="1.81640625" style="86" hidden="1" customWidth="1"/>
    <col min="2821" max="2821" width="26.81640625" style="86" hidden="1" customWidth="1"/>
    <col min="2822" max="2822" width="14" style="86" hidden="1" customWidth="1"/>
    <col min="2823" max="2823" width="1.7265625" style="86" hidden="1" customWidth="1"/>
    <col min="2824" max="2824" width="27.81640625" style="86" hidden="1" customWidth="1"/>
    <col min="2825" max="2825" width="2.7265625" style="86" hidden="1" customWidth="1"/>
    <col min="2826" max="3072" width="9.1796875" style="86" hidden="1"/>
    <col min="3073" max="3073" width="2.7265625" style="86" hidden="1" customWidth="1"/>
    <col min="3074" max="3074" width="2.1796875" style="86" hidden="1" customWidth="1"/>
    <col min="3075" max="3075" width="14.7265625" style="86" hidden="1" customWidth="1"/>
    <col min="3076" max="3076" width="1.81640625" style="86" hidden="1" customWidth="1"/>
    <col min="3077" max="3077" width="26.81640625" style="86" hidden="1" customWidth="1"/>
    <col min="3078" max="3078" width="14" style="86" hidden="1" customWidth="1"/>
    <col min="3079" max="3079" width="1.7265625" style="86" hidden="1" customWidth="1"/>
    <col min="3080" max="3080" width="27.81640625" style="86" hidden="1" customWidth="1"/>
    <col min="3081" max="3081" width="2.7265625" style="86" hidden="1" customWidth="1"/>
    <col min="3082" max="3328" width="9.1796875" style="86" hidden="1"/>
    <col min="3329" max="3329" width="2.7265625" style="86" hidden="1" customWidth="1"/>
    <col min="3330" max="3330" width="2.1796875" style="86" hidden="1" customWidth="1"/>
    <col min="3331" max="3331" width="14.7265625" style="86" hidden="1" customWidth="1"/>
    <col min="3332" max="3332" width="1.81640625" style="86" hidden="1" customWidth="1"/>
    <col min="3333" max="3333" width="26.81640625" style="86" hidden="1" customWidth="1"/>
    <col min="3334" max="3334" width="14" style="86" hidden="1" customWidth="1"/>
    <col min="3335" max="3335" width="1.7265625" style="86" hidden="1" customWidth="1"/>
    <col min="3336" max="3336" width="27.81640625" style="86" hidden="1" customWidth="1"/>
    <col min="3337" max="3337" width="2.7265625" style="86" hidden="1" customWidth="1"/>
    <col min="3338" max="3584" width="9.1796875" style="86" hidden="1"/>
    <col min="3585" max="3585" width="2.7265625" style="86" hidden="1" customWidth="1"/>
    <col min="3586" max="3586" width="2.1796875" style="86" hidden="1" customWidth="1"/>
    <col min="3587" max="3587" width="14.7265625" style="86" hidden="1" customWidth="1"/>
    <col min="3588" max="3588" width="1.81640625" style="86" hidden="1" customWidth="1"/>
    <col min="3589" max="3589" width="26.81640625" style="86" hidden="1" customWidth="1"/>
    <col min="3590" max="3590" width="14" style="86" hidden="1" customWidth="1"/>
    <col min="3591" max="3591" width="1.7265625" style="86" hidden="1" customWidth="1"/>
    <col min="3592" max="3592" width="27.81640625" style="86" hidden="1" customWidth="1"/>
    <col min="3593" max="3593" width="2.7265625" style="86" hidden="1" customWidth="1"/>
    <col min="3594" max="3840" width="9.1796875" style="86" hidden="1"/>
    <col min="3841" max="3841" width="2.7265625" style="86" hidden="1" customWidth="1"/>
    <col min="3842" max="3842" width="2.1796875" style="86" hidden="1" customWidth="1"/>
    <col min="3843" max="3843" width="14.7265625" style="86" hidden="1" customWidth="1"/>
    <col min="3844" max="3844" width="1.81640625" style="86" hidden="1" customWidth="1"/>
    <col min="3845" max="3845" width="26.81640625" style="86" hidden="1" customWidth="1"/>
    <col min="3846" max="3846" width="14" style="86" hidden="1" customWidth="1"/>
    <col min="3847" max="3847" width="1.7265625" style="86" hidden="1" customWidth="1"/>
    <col min="3848" max="3848" width="27.81640625" style="86" hidden="1" customWidth="1"/>
    <col min="3849" max="3849" width="2.7265625" style="86" hidden="1" customWidth="1"/>
    <col min="3850" max="4096" width="9.1796875" style="86" hidden="1"/>
    <col min="4097" max="4097" width="2.7265625" style="86" hidden="1" customWidth="1"/>
    <col min="4098" max="4098" width="2.1796875" style="86" hidden="1" customWidth="1"/>
    <col min="4099" max="4099" width="14.7265625" style="86" hidden="1" customWidth="1"/>
    <col min="4100" max="4100" width="1.81640625" style="86" hidden="1" customWidth="1"/>
    <col min="4101" max="4101" width="26.81640625" style="86" hidden="1" customWidth="1"/>
    <col min="4102" max="4102" width="14" style="86" hidden="1" customWidth="1"/>
    <col min="4103" max="4103" width="1.7265625" style="86" hidden="1" customWidth="1"/>
    <col min="4104" max="4104" width="27.81640625" style="86" hidden="1" customWidth="1"/>
    <col min="4105" max="4105" width="2.7265625" style="86" hidden="1" customWidth="1"/>
    <col min="4106" max="4352" width="9.1796875" style="86" hidden="1"/>
    <col min="4353" max="4353" width="2.7265625" style="86" hidden="1" customWidth="1"/>
    <col min="4354" max="4354" width="2.1796875" style="86" hidden="1" customWidth="1"/>
    <col min="4355" max="4355" width="14.7265625" style="86" hidden="1" customWidth="1"/>
    <col min="4356" max="4356" width="1.81640625" style="86" hidden="1" customWidth="1"/>
    <col min="4357" max="4357" width="26.81640625" style="86" hidden="1" customWidth="1"/>
    <col min="4358" max="4358" width="14" style="86" hidden="1" customWidth="1"/>
    <col min="4359" max="4359" width="1.7265625" style="86" hidden="1" customWidth="1"/>
    <col min="4360" max="4360" width="27.81640625" style="86" hidden="1" customWidth="1"/>
    <col min="4361" max="4361" width="2.7265625" style="86" hidden="1" customWidth="1"/>
    <col min="4362" max="4608" width="9.1796875" style="86" hidden="1"/>
    <col min="4609" max="4609" width="2.7265625" style="86" hidden="1" customWidth="1"/>
    <col min="4610" max="4610" width="2.1796875" style="86" hidden="1" customWidth="1"/>
    <col min="4611" max="4611" width="14.7265625" style="86" hidden="1" customWidth="1"/>
    <col min="4612" max="4612" width="1.81640625" style="86" hidden="1" customWidth="1"/>
    <col min="4613" max="4613" width="26.81640625" style="86" hidden="1" customWidth="1"/>
    <col min="4614" max="4614" width="14" style="86" hidden="1" customWidth="1"/>
    <col min="4615" max="4615" width="1.7265625" style="86" hidden="1" customWidth="1"/>
    <col min="4616" max="4616" width="27.81640625" style="86" hidden="1" customWidth="1"/>
    <col min="4617" max="4617" width="2.7265625" style="86" hidden="1" customWidth="1"/>
    <col min="4618" max="4864" width="9.1796875" style="86" hidden="1"/>
    <col min="4865" max="4865" width="2.7265625" style="86" hidden="1" customWidth="1"/>
    <col min="4866" max="4866" width="2.1796875" style="86" hidden="1" customWidth="1"/>
    <col min="4867" max="4867" width="14.7265625" style="86" hidden="1" customWidth="1"/>
    <col min="4868" max="4868" width="1.81640625" style="86" hidden="1" customWidth="1"/>
    <col min="4869" max="4869" width="26.81640625" style="86" hidden="1" customWidth="1"/>
    <col min="4870" max="4870" width="14" style="86" hidden="1" customWidth="1"/>
    <col min="4871" max="4871" width="1.7265625" style="86" hidden="1" customWidth="1"/>
    <col min="4872" max="4872" width="27.81640625" style="86" hidden="1" customWidth="1"/>
    <col min="4873" max="4873" width="2.7265625" style="86" hidden="1" customWidth="1"/>
    <col min="4874" max="5120" width="9.1796875" style="86" hidden="1"/>
    <col min="5121" max="5121" width="2.7265625" style="86" hidden="1" customWidth="1"/>
    <col min="5122" max="5122" width="2.1796875" style="86" hidden="1" customWidth="1"/>
    <col min="5123" max="5123" width="14.7265625" style="86" hidden="1" customWidth="1"/>
    <col min="5124" max="5124" width="1.81640625" style="86" hidden="1" customWidth="1"/>
    <col min="5125" max="5125" width="26.81640625" style="86" hidden="1" customWidth="1"/>
    <col min="5126" max="5126" width="14" style="86" hidden="1" customWidth="1"/>
    <col min="5127" max="5127" width="1.7265625" style="86" hidden="1" customWidth="1"/>
    <col min="5128" max="5128" width="27.81640625" style="86" hidden="1" customWidth="1"/>
    <col min="5129" max="5129" width="2.7265625" style="86" hidden="1" customWidth="1"/>
    <col min="5130" max="5376" width="9.1796875" style="86" hidden="1"/>
    <col min="5377" max="5377" width="2.7265625" style="86" hidden="1" customWidth="1"/>
    <col min="5378" max="5378" width="2.1796875" style="86" hidden="1" customWidth="1"/>
    <col min="5379" max="5379" width="14.7265625" style="86" hidden="1" customWidth="1"/>
    <col min="5380" max="5380" width="1.81640625" style="86" hidden="1" customWidth="1"/>
    <col min="5381" max="5381" width="26.81640625" style="86" hidden="1" customWidth="1"/>
    <col min="5382" max="5382" width="14" style="86" hidden="1" customWidth="1"/>
    <col min="5383" max="5383" width="1.7265625" style="86" hidden="1" customWidth="1"/>
    <col min="5384" max="5384" width="27.81640625" style="86" hidden="1" customWidth="1"/>
    <col min="5385" max="5385" width="2.7265625" style="86" hidden="1" customWidth="1"/>
    <col min="5386" max="5632" width="9.1796875" style="86" hidden="1"/>
    <col min="5633" max="5633" width="2.7265625" style="86" hidden="1" customWidth="1"/>
    <col min="5634" max="5634" width="2.1796875" style="86" hidden="1" customWidth="1"/>
    <col min="5635" max="5635" width="14.7265625" style="86" hidden="1" customWidth="1"/>
    <col min="5636" max="5636" width="1.81640625" style="86" hidden="1" customWidth="1"/>
    <col min="5637" max="5637" width="26.81640625" style="86" hidden="1" customWidth="1"/>
    <col min="5638" max="5638" width="14" style="86" hidden="1" customWidth="1"/>
    <col min="5639" max="5639" width="1.7265625" style="86" hidden="1" customWidth="1"/>
    <col min="5640" max="5640" width="27.81640625" style="86" hidden="1" customWidth="1"/>
    <col min="5641" max="5641" width="2.7265625" style="86" hidden="1" customWidth="1"/>
    <col min="5642" max="5888" width="9.1796875" style="86" hidden="1"/>
    <col min="5889" max="5889" width="2.7265625" style="86" hidden="1" customWidth="1"/>
    <col min="5890" max="5890" width="2.1796875" style="86" hidden="1" customWidth="1"/>
    <col min="5891" max="5891" width="14.7265625" style="86" hidden="1" customWidth="1"/>
    <col min="5892" max="5892" width="1.81640625" style="86" hidden="1" customWidth="1"/>
    <col min="5893" max="5893" width="26.81640625" style="86" hidden="1" customWidth="1"/>
    <col min="5894" max="5894" width="14" style="86" hidden="1" customWidth="1"/>
    <col min="5895" max="5895" width="1.7265625" style="86" hidden="1" customWidth="1"/>
    <col min="5896" max="5896" width="27.81640625" style="86" hidden="1" customWidth="1"/>
    <col min="5897" max="5897" width="2.7265625" style="86" hidden="1" customWidth="1"/>
    <col min="5898" max="6144" width="9.1796875" style="86" hidden="1"/>
    <col min="6145" max="6145" width="2.7265625" style="86" hidden="1" customWidth="1"/>
    <col min="6146" max="6146" width="2.1796875" style="86" hidden="1" customWidth="1"/>
    <col min="6147" max="6147" width="14.7265625" style="86" hidden="1" customWidth="1"/>
    <col min="6148" max="6148" width="1.81640625" style="86" hidden="1" customWidth="1"/>
    <col min="6149" max="6149" width="26.81640625" style="86" hidden="1" customWidth="1"/>
    <col min="6150" max="6150" width="14" style="86" hidden="1" customWidth="1"/>
    <col min="6151" max="6151" width="1.7265625" style="86" hidden="1" customWidth="1"/>
    <col min="6152" max="6152" width="27.81640625" style="86" hidden="1" customWidth="1"/>
    <col min="6153" max="6153" width="2.7265625" style="86" hidden="1" customWidth="1"/>
    <col min="6154" max="6400" width="9.1796875" style="86" hidden="1"/>
    <col min="6401" max="6401" width="2.7265625" style="86" hidden="1" customWidth="1"/>
    <col min="6402" max="6402" width="2.1796875" style="86" hidden="1" customWidth="1"/>
    <col min="6403" max="6403" width="14.7265625" style="86" hidden="1" customWidth="1"/>
    <col min="6404" max="6404" width="1.81640625" style="86" hidden="1" customWidth="1"/>
    <col min="6405" max="6405" width="26.81640625" style="86" hidden="1" customWidth="1"/>
    <col min="6406" max="6406" width="14" style="86" hidden="1" customWidth="1"/>
    <col min="6407" max="6407" width="1.7265625" style="86" hidden="1" customWidth="1"/>
    <col min="6408" max="6408" width="27.81640625" style="86" hidden="1" customWidth="1"/>
    <col min="6409" max="6409" width="2.7265625" style="86" hidden="1" customWidth="1"/>
    <col min="6410" max="6656" width="9.1796875" style="86" hidden="1"/>
    <col min="6657" max="6657" width="2.7265625" style="86" hidden="1" customWidth="1"/>
    <col min="6658" max="6658" width="2.1796875" style="86" hidden="1" customWidth="1"/>
    <col min="6659" max="6659" width="14.7265625" style="86" hidden="1" customWidth="1"/>
    <col min="6660" max="6660" width="1.81640625" style="86" hidden="1" customWidth="1"/>
    <col min="6661" max="6661" width="26.81640625" style="86" hidden="1" customWidth="1"/>
    <col min="6662" max="6662" width="14" style="86" hidden="1" customWidth="1"/>
    <col min="6663" max="6663" width="1.7265625" style="86" hidden="1" customWidth="1"/>
    <col min="6664" max="6664" width="27.81640625" style="86" hidden="1" customWidth="1"/>
    <col min="6665" max="6665" width="2.7265625" style="86" hidden="1" customWidth="1"/>
    <col min="6666" max="6912" width="9.1796875" style="86" hidden="1"/>
    <col min="6913" max="6913" width="2.7265625" style="86" hidden="1" customWidth="1"/>
    <col min="6914" max="6914" width="2.1796875" style="86" hidden="1" customWidth="1"/>
    <col min="6915" max="6915" width="14.7265625" style="86" hidden="1" customWidth="1"/>
    <col min="6916" max="6916" width="1.81640625" style="86" hidden="1" customWidth="1"/>
    <col min="6917" max="6917" width="26.81640625" style="86" hidden="1" customWidth="1"/>
    <col min="6918" max="6918" width="14" style="86" hidden="1" customWidth="1"/>
    <col min="6919" max="6919" width="1.7265625" style="86" hidden="1" customWidth="1"/>
    <col min="6920" max="6920" width="27.81640625" style="86" hidden="1" customWidth="1"/>
    <col min="6921" max="6921" width="2.7265625" style="86" hidden="1" customWidth="1"/>
    <col min="6922" max="7168" width="9.1796875" style="86" hidden="1"/>
    <col min="7169" max="7169" width="2.7265625" style="86" hidden="1" customWidth="1"/>
    <col min="7170" max="7170" width="2.1796875" style="86" hidden="1" customWidth="1"/>
    <col min="7171" max="7171" width="14.7265625" style="86" hidden="1" customWidth="1"/>
    <col min="7172" max="7172" width="1.81640625" style="86" hidden="1" customWidth="1"/>
    <col min="7173" max="7173" width="26.81640625" style="86" hidden="1" customWidth="1"/>
    <col min="7174" max="7174" width="14" style="86" hidden="1" customWidth="1"/>
    <col min="7175" max="7175" width="1.7265625" style="86" hidden="1" customWidth="1"/>
    <col min="7176" max="7176" width="27.81640625" style="86" hidden="1" customWidth="1"/>
    <col min="7177" max="7177" width="2.7265625" style="86" hidden="1" customWidth="1"/>
    <col min="7178" max="7424" width="9.1796875" style="86" hidden="1"/>
    <col min="7425" max="7425" width="2.7265625" style="86" hidden="1" customWidth="1"/>
    <col min="7426" max="7426" width="2.1796875" style="86" hidden="1" customWidth="1"/>
    <col min="7427" max="7427" width="14.7265625" style="86" hidden="1" customWidth="1"/>
    <col min="7428" max="7428" width="1.81640625" style="86" hidden="1" customWidth="1"/>
    <col min="7429" max="7429" width="26.81640625" style="86" hidden="1" customWidth="1"/>
    <col min="7430" max="7430" width="14" style="86" hidden="1" customWidth="1"/>
    <col min="7431" max="7431" width="1.7265625" style="86" hidden="1" customWidth="1"/>
    <col min="7432" max="7432" width="27.81640625" style="86" hidden="1" customWidth="1"/>
    <col min="7433" max="7433" width="2.7265625" style="86" hidden="1" customWidth="1"/>
    <col min="7434" max="7680" width="9.1796875" style="86" hidden="1"/>
    <col min="7681" max="7681" width="2.7265625" style="86" hidden="1" customWidth="1"/>
    <col min="7682" max="7682" width="2.1796875" style="86" hidden="1" customWidth="1"/>
    <col min="7683" max="7683" width="14.7265625" style="86" hidden="1" customWidth="1"/>
    <col min="7684" max="7684" width="1.81640625" style="86" hidden="1" customWidth="1"/>
    <col min="7685" max="7685" width="26.81640625" style="86" hidden="1" customWidth="1"/>
    <col min="7686" max="7686" width="14" style="86" hidden="1" customWidth="1"/>
    <col min="7687" max="7687" width="1.7265625" style="86" hidden="1" customWidth="1"/>
    <col min="7688" max="7688" width="27.81640625" style="86" hidden="1" customWidth="1"/>
    <col min="7689" max="7689" width="2.7265625" style="86" hidden="1" customWidth="1"/>
    <col min="7690" max="7936" width="9.1796875" style="86" hidden="1"/>
    <col min="7937" max="7937" width="2.7265625" style="86" hidden="1" customWidth="1"/>
    <col min="7938" max="7938" width="2.1796875" style="86" hidden="1" customWidth="1"/>
    <col min="7939" max="7939" width="14.7265625" style="86" hidden="1" customWidth="1"/>
    <col min="7940" max="7940" width="1.81640625" style="86" hidden="1" customWidth="1"/>
    <col min="7941" max="7941" width="26.81640625" style="86" hidden="1" customWidth="1"/>
    <col min="7942" max="7942" width="14" style="86" hidden="1" customWidth="1"/>
    <col min="7943" max="7943" width="1.7265625" style="86" hidden="1" customWidth="1"/>
    <col min="7944" max="7944" width="27.81640625" style="86" hidden="1" customWidth="1"/>
    <col min="7945" max="7945" width="2.7265625" style="86" hidden="1" customWidth="1"/>
    <col min="7946" max="8192" width="9.1796875" style="86" hidden="1"/>
    <col min="8193" max="8193" width="2.7265625" style="86" hidden="1" customWidth="1"/>
    <col min="8194" max="8194" width="2.1796875" style="86" hidden="1" customWidth="1"/>
    <col min="8195" max="8195" width="14.7265625" style="86" hidden="1" customWidth="1"/>
    <col min="8196" max="8196" width="1.81640625" style="86" hidden="1" customWidth="1"/>
    <col min="8197" max="8197" width="26.81640625" style="86" hidden="1" customWidth="1"/>
    <col min="8198" max="8198" width="14" style="86" hidden="1" customWidth="1"/>
    <col min="8199" max="8199" width="1.7265625" style="86" hidden="1" customWidth="1"/>
    <col min="8200" max="8200" width="27.81640625" style="86" hidden="1" customWidth="1"/>
    <col min="8201" max="8201" width="2.7265625" style="86" hidden="1" customWidth="1"/>
    <col min="8202" max="8448" width="9.1796875" style="86" hidden="1"/>
    <col min="8449" max="8449" width="2.7265625" style="86" hidden="1" customWidth="1"/>
    <col min="8450" max="8450" width="2.1796875" style="86" hidden="1" customWidth="1"/>
    <col min="8451" max="8451" width="14.7265625" style="86" hidden="1" customWidth="1"/>
    <col min="8452" max="8452" width="1.81640625" style="86" hidden="1" customWidth="1"/>
    <col min="8453" max="8453" width="26.81640625" style="86" hidden="1" customWidth="1"/>
    <col min="8454" max="8454" width="14" style="86" hidden="1" customWidth="1"/>
    <col min="8455" max="8455" width="1.7265625" style="86" hidden="1" customWidth="1"/>
    <col min="8456" max="8456" width="27.81640625" style="86" hidden="1" customWidth="1"/>
    <col min="8457" max="8457" width="2.7265625" style="86" hidden="1" customWidth="1"/>
    <col min="8458" max="8704" width="9.1796875" style="86" hidden="1"/>
    <col min="8705" max="8705" width="2.7265625" style="86" hidden="1" customWidth="1"/>
    <col min="8706" max="8706" width="2.1796875" style="86" hidden="1" customWidth="1"/>
    <col min="8707" max="8707" width="14.7265625" style="86" hidden="1" customWidth="1"/>
    <col min="8708" max="8708" width="1.81640625" style="86" hidden="1" customWidth="1"/>
    <col min="8709" max="8709" width="26.81640625" style="86" hidden="1" customWidth="1"/>
    <col min="8710" max="8710" width="14" style="86" hidden="1" customWidth="1"/>
    <col min="8711" max="8711" width="1.7265625" style="86" hidden="1" customWidth="1"/>
    <col min="8712" max="8712" width="27.81640625" style="86" hidden="1" customWidth="1"/>
    <col min="8713" max="8713" width="2.7265625" style="86" hidden="1" customWidth="1"/>
    <col min="8714" max="8960" width="9.1796875" style="86" hidden="1"/>
    <col min="8961" max="8961" width="2.7265625" style="86" hidden="1" customWidth="1"/>
    <col min="8962" max="8962" width="2.1796875" style="86" hidden="1" customWidth="1"/>
    <col min="8963" max="8963" width="14.7265625" style="86" hidden="1" customWidth="1"/>
    <col min="8964" max="8964" width="1.81640625" style="86" hidden="1" customWidth="1"/>
    <col min="8965" max="8965" width="26.81640625" style="86" hidden="1" customWidth="1"/>
    <col min="8966" max="8966" width="14" style="86" hidden="1" customWidth="1"/>
    <col min="8967" max="8967" width="1.7265625" style="86" hidden="1" customWidth="1"/>
    <col min="8968" max="8968" width="27.81640625" style="86" hidden="1" customWidth="1"/>
    <col min="8969" max="8969" width="2.7265625" style="86" hidden="1" customWidth="1"/>
    <col min="8970" max="9216" width="9.1796875" style="86" hidden="1"/>
    <col min="9217" max="9217" width="2.7265625" style="86" hidden="1" customWidth="1"/>
    <col min="9218" max="9218" width="2.1796875" style="86" hidden="1" customWidth="1"/>
    <col min="9219" max="9219" width="14.7265625" style="86" hidden="1" customWidth="1"/>
    <col min="9220" max="9220" width="1.81640625" style="86" hidden="1" customWidth="1"/>
    <col min="9221" max="9221" width="26.81640625" style="86" hidden="1" customWidth="1"/>
    <col min="9222" max="9222" width="14" style="86" hidden="1" customWidth="1"/>
    <col min="9223" max="9223" width="1.7265625" style="86" hidden="1" customWidth="1"/>
    <col min="9224" max="9224" width="27.81640625" style="86" hidden="1" customWidth="1"/>
    <col min="9225" max="9225" width="2.7265625" style="86" hidden="1" customWidth="1"/>
    <col min="9226" max="9472" width="9.1796875" style="86" hidden="1"/>
    <col min="9473" max="9473" width="2.7265625" style="86" hidden="1" customWidth="1"/>
    <col min="9474" max="9474" width="2.1796875" style="86" hidden="1" customWidth="1"/>
    <col min="9475" max="9475" width="14.7265625" style="86" hidden="1" customWidth="1"/>
    <col min="9476" max="9476" width="1.81640625" style="86" hidden="1" customWidth="1"/>
    <col min="9477" max="9477" width="26.81640625" style="86" hidden="1" customWidth="1"/>
    <col min="9478" max="9478" width="14" style="86" hidden="1" customWidth="1"/>
    <col min="9479" max="9479" width="1.7265625" style="86" hidden="1" customWidth="1"/>
    <col min="9480" max="9480" width="27.81640625" style="86" hidden="1" customWidth="1"/>
    <col min="9481" max="9481" width="2.7265625" style="86" hidden="1" customWidth="1"/>
    <col min="9482" max="9728" width="9.1796875" style="86" hidden="1"/>
    <col min="9729" max="9729" width="2.7265625" style="86" hidden="1" customWidth="1"/>
    <col min="9730" max="9730" width="2.1796875" style="86" hidden="1" customWidth="1"/>
    <col min="9731" max="9731" width="14.7265625" style="86" hidden="1" customWidth="1"/>
    <col min="9732" max="9732" width="1.81640625" style="86" hidden="1" customWidth="1"/>
    <col min="9733" max="9733" width="26.81640625" style="86" hidden="1" customWidth="1"/>
    <col min="9734" max="9734" width="14" style="86" hidden="1" customWidth="1"/>
    <col min="9735" max="9735" width="1.7265625" style="86" hidden="1" customWidth="1"/>
    <col min="9736" max="9736" width="27.81640625" style="86" hidden="1" customWidth="1"/>
    <col min="9737" max="9737" width="2.7265625" style="86" hidden="1" customWidth="1"/>
    <col min="9738" max="9984" width="9.1796875" style="86" hidden="1"/>
    <col min="9985" max="9985" width="2.7265625" style="86" hidden="1" customWidth="1"/>
    <col min="9986" max="9986" width="2.1796875" style="86" hidden="1" customWidth="1"/>
    <col min="9987" max="9987" width="14.7265625" style="86" hidden="1" customWidth="1"/>
    <col min="9988" max="9988" width="1.81640625" style="86" hidden="1" customWidth="1"/>
    <col min="9989" max="9989" width="26.81640625" style="86" hidden="1" customWidth="1"/>
    <col min="9990" max="9990" width="14" style="86" hidden="1" customWidth="1"/>
    <col min="9991" max="9991" width="1.7265625" style="86" hidden="1" customWidth="1"/>
    <col min="9992" max="9992" width="27.81640625" style="86" hidden="1" customWidth="1"/>
    <col min="9993" max="9993" width="2.7265625" style="86" hidden="1" customWidth="1"/>
    <col min="9994" max="10240" width="9.1796875" style="86" hidden="1"/>
    <col min="10241" max="10241" width="2.7265625" style="86" hidden="1" customWidth="1"/>
    <col min="10242" max="10242" width="2.1796875" style="86" hidden="1" customWidth="1"/>
    <col min="10243" max="10243" width="14.7265625" style="86" hidden="1" customWidth="1"/>
    <col min="10244" max="10244" width="1.81640625" style="86" hidden="1" customWidth="1"/>
    <col min="10245" max="10245" width="26.81640625" style="86" hidden="1" customWidth="1"/>
    <col min="10246" max="10246" width="14" style="86" hidden="1" customWidth="1"/>
    <col min="10247" max="10247" width="1.7265625" style="86" hidden="1" customWidth="1"/>
    <col min="10248" max="10248" width="27.81640625" style="86" hidden="1" customWidth="1"/>
    <col min="10249" max="10249" width="2.7265625" style="86" hidden="1" customWidth="1"/>
    <col min="10250" max="10496" width="9.1796875" style="86" hidden="1"/>
    <col min="10497" max="10497" width="2.7265625" style="86" hidden="1" customWidth="1"/>
    <col min="10498" max="10498" width="2.1796875" style="86" hidden="1" customWidth="1"/>
    <col min="10499" max="10499" width="14.7265625" style="86" hidden="1" customWidth="1"/>
    <col min="10500" max="10500" width="1.81640625" style="86" hidden="1" customWidth="1"/>
    <col min="10501" max="10501" width="26.81640625" style="86" hidden="1" customWidth="1"/>
    <col min="10502" max="10502" width="14" style="86" hidden="1" customWidth="1"/>
    <col min="10503" max="10503" width="1.7265625" style="86" hidden="1" customWidth="1"/>
    <col min="10504" max="10504" width="27.81640625" style="86" hidden="1" customWidth="1"/>
    <col min="10505" max="10505" width="2.7265625" style="86" hidden="1" customWidth="1"/>
    <col min="10506" max="10752" width="9.1796875" style="86" hidden="1"/>
    <col min="10753" max="10753" width="2.7265625" style="86" hidden="1" customWidth="1"/>
    <col min="10754" max="10754" width="2.1796875" style="86" hidden="1" customWidth="1"/>
    <col min="10755" max="10755" width="14.7265625" style="86" hidden="1" customWidth="1"/>
    <col min="10756" max="10756" width="1.81640625" style="86" hidden="1" customWidth="1"/>
    <col min="10757" max="10757" width="26.81640625" style="86" hidden="1" customWidth="1"/>
    <col min="10758" max="10758" width="14" style="86" hidden="1" customWidth="1"/>
    <col min="10759" max="10759" width="1.7265625" style="86" hidden="1" customWidth="1"/>
    <col min="10760" max="10760" width="27.81640625" style="86" hidden="1" customWidth="1"/>
    <col min="10761" max="10761" width="2.7265625" style="86" hidden="1" customWidth="1"/>
    <col min="10762" max="11008" width="9.1796875" style="86" hidden="1"/>
    <col min="11009" max="11009" width="2.7265625" style="86" hidden="1" customWidth="1"/>
    <col min="11010" max="11010" width="2.1796875" style="86" hidden="1" customWidth="1"/>
    <col min="11011" max="11011" width="14.7265625" style="86" hidden="1" customWidth="1"/>
    <col min="11012" max="11012" width="1.81640625" style="86" hidden="1" customWidth="1"/>
    <col min="11013" max="11013" width="26.81640625" style="86" hidden="1" customWidth="1"/>
    <col min="11014" max="11014" width="14" style="86" hidden="1" customWidth="1"/>
    <col min="11015" max="11015" width="1.7265625" style="86" hidden="1" customWidth="1"/>
    <col min="11016" max="11016" width="27.81640625" style="86" hidden="1" customWidth="1"/>
    <col min="11017" max="11017" width="2.7265625" style="86" hidden="1" customWidth="1"/>
    <col min="11018" max="11264" width="9.1796875" style="86" hidden="1"/>
    <col min="11265" max="11265" width="2.7265625" style="86" hidden="1" customWidth="1"/>
    <col min="11266" max="11266" width="2.1796875" style="86" hidden="1" customWidth="1"/>
    <col min="11267" max="11267" width="14.7265625" style="86" hidden="1" customWidth="1"/>
    <col min="11268" max="11268" width="1.81640625" style="86" hidden="1" customWidth="1"/>
    <col min="11269" max="11269" width="26.81640625" style="86" hidden="1" customWidth="1"/>
    <col min="11270" max="11270" width="14" style="86" hidden="1" customWidth="1"/>
    <col min="11271" max="11271" width="1.7265625" style="86" hidden="1" customWidth="1"/>
    <col min="11272" max="11272" width="27.81640625" style="86" hidden="1" customWidth="1"/>
    <col min="11273" max="11273" width="2.7265625" style="86" hidden="1" customWidth="1"/>
    <col min="11274" max="11520" width="9.1796875" style="86" hidden="1"/>
    <col min="11521" max="11521" width="2.7265625" style="86" hidden="1" customWidth="1"/>
    <col min="11522" max="11522" width="2.1796875" style="86" hidden="1" customWidth="1"/>
    <col min="11523" max="11523" width="14.7265625" style="86" hidden="1" customWidth="1"/>
    <col min="11524" max="11524" width="1.81640625" style="86" hidden="1" customWidth="1"/>
    <col min="11525" max="11525" width="26.81640625" style="86" hidden="1" customWidth="1"/>
    <col min="11526" max="11526" width="14" style="86" hidden="1" customWidth="1"/>
    <col min="11527" max="11527" width="1.7265625" style="86" hidden="1" customWidth="1"/>
    <col min="11528" max="11528" width="27.81640625" style="86" hidden="1" customWidth="1"/>
    <col min="11529" max="11529" width="2.7265625" style="86" hidden="1" customWidth="1"/>
    <col min="11530" max="11776" width="9.1796875" style="86" hidden="1"/>
    <col min="11777" max="11777" width="2.7265625" style="86" hidden="1" customWidth="1"/>
    <col min="11778" max="11778" width="2.1796875" style="86" hidden="1" customWidth="1"/>
    <col min="11779" max="11779" width="14.7265625" style="86" hidden="1" customWidth="1"/>
    <col min="11780" max="11780" width="1.81640625" style="86" hidden="1" customWidth="1"/>
    <col min="11781" max="11781" width="26.81640625" style="86" hidden="1" customWidth="1"/>
    <col min="11782" max="11782" width="14" style="86" hidden="1" customWidth="1"/>
    <col min="11783" max="11783" width="1.7265625" style="86" hidden="1" customWidth="1"/>
    <col min="11784" max="11784" width="27.81640625" style="86" hidden="1" customWidth="1"/>
    <col min="11785" max="11785" width="2.7265625" style="86" hidden="1" customWidth="1"/>
    <col min="11786" max="12032" width="9.1796875" style="86" hidden="1"/>
    <col min="12033" max="12033" width="2.7265625" style="86" hidden="1" customWidth="1"/>
    <col min="12034" max="12034" width="2.1796875" style="86" hidden="1" customWidth="1"/>
    <col min="12035" max="12035" width="14.7265625" style="86" hidden="1" customWidth="1"/>
    <col min="12036" max="12036" width="1.81640625" style="86" hidden="1" customWidth="1"/>
    <col min="12037" max="12037" width="26.81640625" style="86" hidden="1" customWidth="1"/>
    <col min="12038" max="12038" width="14" style="86" hidden="1" customWidth="1"/>
    <col min="12039" max="12039" width="1.7265625" style="86" hidden="1" customWidth="1"/>
    <col min="12040" max="12040" width="27.81640625" style="86" hidden="1" customWidth="1"/>
    <col min="12041" max="12041" width="2.7265625" style="86" hidden="1" customWidth="1"/>
    <col min="12042" max="12288" width="9.1796875" style="86" hidden="1"/>
    <col min="12289" max="12289" width="2.7265625" style="86" hidden="1" customWidth="1"/>
    <col min="12290" max="12290" width="2.1796875" style="86" hidden="1" customWidth="1"/>
    <col min="12291" max="12291" width="14.7265625" style="86" hidden="1" customWidth="1"/>
    <col min="12292" max="12292" width="1.81640625" style="86" hidden="1" customWidth="1"/>
    <col min="12293" max="12293" width="26.81640625" style="86" hidden="1" customWidth="1"/>
    <col min="12294" max="12294" width="14" style="86" hidden="1" customWidth="1"/>
    <col min="12295" max="12295" width="1.7265625" style="86" hidden="1" customWidth="1"/>
    <col min="12296" max="12296" width="27.81640625" style="86" hidden="1" customWidth="1"/>
    <col min="12297" max="12297" width="2.7265625" style="86" hidden="1" customWidth="1"/>
    <col min="12298" max="12544" width="9.1796875" style="86" hidden="1"/>
    <col min="12545" max="12545" width="2.7265625" style="86" hidden="1" customWidth="1"/>
    <col min="12546" max="12546" width="2.1796875" style="86" hidden="1" customWidth="1"/>
    <col min="12547" max="12547" width="14.7265625" style="86" hidden="1" customWidth="1"/>
    <col min="12548" max="12548" width="1.81640625" style="86" hidden="1" customWidth="1"/>
    <col min="12549" max="12549" width="26.81640625" style="86" hidden="1" customWidth="1"/>
    <col min="12550" max="12550" width="14" style="86" hidden="1" customWidth="1"/>
    <col min="12551" max="12551" width="1.7265625" style="86" hidden="1" customWidth="1"/>
    <col min="12552" max="12552" width="27.81640625" style="86" hidden="1" customWidth="1"/>
    <col min="12553" max="12553" width="2.7265625" style="86" hidden="1" customWidth="1"/>
    <col min="12554" max="12800" width="9.1796875" style="86" hidden="1"/>
    <col min="12801" max="12801" width="2.7265625" style="86" hidden="1" customWidth="1"/>
    <col min="12802" max="12802" width="2.1796875" style="86" hidden="1" customWidth="1"/>
    <col min="12803" max="12803" width="14.7265625" style="86" hidden="1" customWidth="1"/>
    <col min="12804" max="12804" width="1.81640625" style="86" hidden="1" customWidth="1"/>
    <col min="12805" max="12805" width="26.81640625" style="86" hidden="1" customWidth="1"/>
    <col min="12806" max="12806" width="14" style="86" hidden="1" customWidth="1"/>
    <col min="12807" max="12807" width="1.7265625" style="86" hidden="1" customWidth="1"/>
    <col min="12808" max="12808" width="27.81640625" style="86" hidden="1" customWidth="1"/>
    <col min="12809" max="12809" width="2.7265625" style="86" hidden="1" customWidth="1"/>
    <col min="12810" max="13056" width="9.1796875" style="86" hidden="1"/>
    <col min="13057" max="13057" width="2.7265625" style="86" hidden="1" customWidth="1"/>
    <col min="13058" max="13058" width="2.1796875" style="86" hidden="1" customWidth="1"/>
    <col min="13059" max="13059" width="14.7265625" style="86" hidden="1" customWidth="1"/>
    <col min="13060" max="13060" width="1.81640625" style="86" hidden="1" customWidth="1"/>
    <col min="13061" max="13061" width="26.81640625" style="86" hidden="1" customWidth="1"/>
    <col min="13062" max="13062" width="14" style="86" hidden="1" customWidth="1"/>
    <col min="13063" max="13063" width="1.7265625" style="86" hidden="1" customWidth="1"/>
    <col min="13064" max="13064" width="27.81640625" style="86" hidden="1" customWidth="1"/>
    <col min="13065" max="13065" width="2.7265625" style="86" hidden="1" customWidth="1"/>
    <col min="13066" max="13312" width="9.1796875" style="86" hidden="1"/>
    <col min="13313" max="13313" width="2.7265625" style="86" hidden="1" customWidth="1"/>
    <col min="13314" max="13314" width="2.1796875" style="86" hidden="1" customWidth="1"/>
    <col min="13315" max="13315" width="14.7265625" style="86" hidden="1" customWidth="1"/>
    <col min="13316" max="13316" width="1.81640625" style="86" hidden="1" customWidth="1"/>
    <col min="13317" max="13317" width="26.81640625" style="86" hidden="1" customWidth="1"/>
    <col min="13318" max="13318" width="14" style="86" hidden="1" customWidth="1"/>
    <col min="13319" max="13319" width="1.7265625" style="86" hidden="1" customWidth="1"/>
    <col min="13320" max="13320" width="27.81640625" style="86" hidden="1" customWidth="1"/>
    <col min="13321" max="13321" width="2.7265625" style="86" hidden="1" customWidth="1"/>
    <col min="13322" max="13568" width="9.1796875" style="86" hidden="1"/>
    <col min="13569" max="13569" width="2.7265625" style="86" hidden="1" customWidth="1"/>
    <col min="13570" max="13570" width="2.1796875" style="86" hidden="1" customWidth="1"/>
    <col min="13571" max="13571" width="14.7265625" style="86" hidden="1" customWidth="1"/>
    <col min="13572" max="13572" width="1.81640625" style="86" hidden="1" customWidth="1"/>
    <col min="13573" max="13573" width="26.81640625" style="86" hidden="1" customWidth="1"/>
    <col min="13574" max="13574" width="14" style="86" hidden="1" customWidth="1"/>
    <col min="13575" max="13575" width="1.7265625" style="86" hidden="1" customWidth="1"/>
    <col min="13576" max="13576" width="27.81640625" style="86" hidden="1" customWidth="1"/>
    <col min="13577" max="13577" width="2.7265625" style="86" hidden="1" customWidth="1"/>
    <col min="13578" max="13824" width="9.1796875" style="86" hidden="1"/>
    <col min="13825" max="13825" width="2.7265625" style="86" hidden="1" customWidth="1"/>
    <col min="13826" max="13826" width="2.1796875" style="86" hidden="1" customWidth="1"/>
    <col min="13827" max="13827" width="14.7265625" style="86" hidden="1" customWidth="1"/>
    <col min="13828" max="13828" width="1.81640625" style="86" hidden="1" customWidth="1"/>
    <col min="13829" max="13829" width="26.81640625" style="86" hidden="1" customWidth="1"/>
    <col min="13830" max="13830" width="14" style="86" hidden="1" customWidth="1"/>
    <col min="13831" max="13831" width="1.7265625" style="86" hidden="1" customWidth="1"/>
    <col min="13832" max="13832" width="27.81640625" style="86" hidden="1" customWidth="1"/>
    <col min="13833" max="13833" width="2.7265625" style="86" hidden="1" customWidth="1"/>
    <col min="13834" max="14080" width="9.1796875" style="86" hidden="1"/>
    <col min="14081" max="14081" width="2.7265625" style="86" hidden="1" customWidth="1"/>
    <col min="14082" max="14082" width="2.1796875" style="86" hidden="1" customWidth="1"/>
    <col min="14083" max="14083" width="14.7265625" style="86" hidden="1" customWidth="1"/>
    <col min="14084" max="14084" width="1.81640625" style="86" hidden="1" customWidth="1"/>
    <col min="14085" max="14085" width="26.81640625" style="86" hidden="1" customWidth="1"/>
    <col min="14086" max="14086" width="14" style="86" hidden="1" customWidth="1"/>
    <col min="14087" max="14087" width="1.7265625" style="86" hidden="1" customWidth="1"/>
    <col min="14088" max="14088" width="27.81640625" style="86" hidden="1" customWidth="1"/>
    <col min="14089" max="14089" width="2.7265625" style="86" hidden="1" customWidth="1"/>
    <col min="14090" max="14336" width="9.1796875" style="86" hidden="1"/>
    <col min="14337" max="14337" width="2.7265625" style="86" hidden="1" customWidth="1"/>
    <col min="14338" max="14338" width="2.1796875" style="86" hidden="1" customWidth="1"/>
    <col min="14339" max="14339" width="14.7265625" style="86" hidden="1" customWidth="1"/>
    <col min="14340" max="14340" width="1.81640625" style="86" hidden="1" customWidth="1"/>
    <col min="14341" max="14341" width="26.81640625" style="86" hidden="1" customWidth="1"/>
    <col min="14342" max="14342" width="14" style="86" hidden="1" customWidth="1"/>
    <col min="14343" max="14343" width="1.7265625" style="86" hidden="1" customWidth="1"/>
    <col min="14344" max="14344" width="27.81640625" style="86" hidden="1" customWidth="1"/>
    <col min="14345" max="14345" width="2.7265625" style="86" hidden="1" customWidth="1"/>
    <col min="14346" max="14592" width="9.1796875" style="86" hidden="1"/>
    <col min="14593" max="14593" width="2.7265625" style="86" hidden="1" customWidth="1"/>
    <col min="14594" max="14594" width="2.1796875" style="86" hidden="1" customWidth="1"/>
    <col min="14595" max="14595" width="14.7265625" style="86" hidden="1" customWidth="1"/>
    <col min="14596" max="14596" width="1.81640625" style="86" hidden="1" customWidth="1"/>
    <col min="14597" max="14597" width="26.81640625" style="86" hidden="1" customWidth="1"/>
    <col min="14598" max="14598" width="14" style="86" hidden="1" customWidth="1"/>
    <col min="14599" max="14599" width="1.7265625" style="86" hidden="1" customWidth="1"/>
    <col min="14600" max="14600" width="27.81640625" style="86" hidden="1" customWidth="1"/>
    <col min="14601" max="14601" width="2.7265625" style="86" hidden="1" customWidth="1"/>
    <col min="14602" max="14848" width="9.1796875" style="86" hidden="1"/>
    <col min="14849" max="14849" width="2.7265625" style="86" hidden="1" customWidth="1"/>
    <col min="14850" max="14850" width="2.1796875" style="86" hidden="1" customWidth="1"/>
    <col min="14851" max="14851" width="14.7265625" style="86" hidden="1" customWidth="1"/>
    <col min="14852" max="14852" width="1.81640625" style="86" hidden="1" customWidth="1"/>
    <col min="14853" max="14853" width="26.81640625" style="86" hidden="1" customWidth="1"/>
    <col min="14854" max="14854" width="14" style="86" hidden="1" customWidth="1"/>
    <col min="14855" max="14855" width="1.7265625" style="86" hidden="1" customWidth="1"/>
    <col min="14856" max="14856" width="27.81640625" style="86" hidden="1" customWidth="1"/>
    <col min="14857" max="14857" width="2.7265625" style="86" hidden="1" customWidth="1"/>
    <col min="14858" max="15104" width="9.1796875" style="86" hidden="1"/>
    <col min="15105" max="15105" width="2.7265625" style="86" hidden="1" customWidth="1"/>
    <col min="15106" max="15106" width="2.1796875" style="86" hidden="1" customWidth="1"/>
    <col min="15107" max="15107" width="14.7265625" style="86" hidden="1" customWidth="1"/>
    <col min="15108" max="15108" width="1.81640625" style="86" hidden="1" customWidth="1"/>
    <col min="15109" max="15109" width="26.81640625" style="86" hidden="1" customWidth="1"/>
    <col min="15110" max="15110" width="14" style="86" hidden="1" customWidth="1"/>
    <col min="15111" max="15111" width="1.7265625" style="86" hidden="1" customWidth="1"/>
    <col min="15112" max="15112" width="27.81640625" style="86" hidden="1" customWidth="1"/>
    <col min="15113" max="15113" width="2.7265625" style="86" hidden="1" customWidth="1"/>
    <col min="15114" max="15360" width="9.1796875" style="86" hidden="1"/>
    <col min="15361" max="15361" width="2.7265625" style="86" hidden="1" customWidth="1"/>
    <col min="15362" max="15362" width="2.1796875" style="86" hidden="1" customWidth="1"/>
    <col min="15363" max="15363" width="14.7265625" style="86" hidden="1" customWidth="1"/>
    <col min="15364" max="15364" width="1.81640625" style="86" hidden="1" customWidth="1"/>
    <col min="15365" max="15365" width="26.81640625" style="86" hidden="1" customWidth="1"/>
    <col min="15366" max="15366" width="14" style="86" hidden="1" customWidth="1"/>
    <col min="15367" max="15367" width="1.7265625" style="86" hidden="1" customWidth="1"/>
    <col min="15368" max="15368" width="27.81640625" style="86" hidden="1" customWidth="1"/>
    <col min="15369" max="15369" width="2.7265625" style="86" hidden="1" customWidth="1"/>
    <col min="15370" max="15616" width="9.1796875" style="86" hidden="1"/>
    <col min="15617" max="15617" width="2.7265625" style="86" hidden="1" customWidth="1"/>
    <col min="15618" max="15618" width="2.1796875" style="86" hidden="1" customWidth="1"/>
    <col min="15619" max="15619" width="14.7265625" style="86" hidden="1" customWidth="1"/>
    <col min="15620" max="15620" width="1.81640625" style="86" hidden="1" customWidth="1"/>
    <col min="15621" max="15621" width="26.81640625" style="86" hidden="1" customWidth="1"/>
    <col min="15622" max="15622" width="14" style="86" hidden="1" customWidth="1"/>
    <col min="15623" max="15623" width="1.7265625" style="86" hidden="1" customWidth="1"/>
    <col min="15624" max="15624" width="27.81640625" style="86" hidden="1" customWidth="1"/>
    <col min="15625" max="15625" width="2.7265625" style="86" hidden="1" customWidth="1"/>
    <col min="15626" max="15872" width="9.1796875" style="86" hidden="1"/>
    <col min="15873" max="15873" width="2.7265625" style="86" hidden="1" customWidth="1"/>
    <col min="15874" max="15874" width="2.1796875" style="86" hidden="1" customWidth="1"/>
    <col min="15875" max="15875" width="14.7265625" style="86" hidden="1" customWidth="1"/>
    <col min="15876" max="15876" width="1.81640625" style="86" hidden="1" customWidth="1"/>
    <col min="15877" max="15877" width="26.81640625" style="86" hidden="1" customWidth="1"/>
    <col min="15878" max="15878" width="14" style="86" hidden="1" customWidth="1"/>
    <col min="15879" max="15879" width="1.7265625" style="86" hidden="1" customWidth="1"/>
    <col min="15880" max="15880" width="27.81640625" style="86" hidden="1" customWidth="1"/>
    <col min="15881" max="15881" width="2.7265625" style="86" hidden="1" customWidth="1"/>
    <col min="15882" max="16128" width="9.1796875" style="86" hidden="1"/>
    <col min="16129" max="16129" width="2.7265625" style="86" hidden="1" customWidth="1"/>
    <col min="16130" max="16130" width="2.1796875" style="86" hidden="1" customWidth="1"/>
    <col min="16131" max="16131" width="14.7265625" style="86" hidden="1" customWidth="1"/>
    <col min="16132" max="16132" width="1.81640625" style="86" hidden="1" customWidth="1"/>
    <col min="16133" max="16133" width="26.81640625" style="86" hidden="1" customWidth="1"/>
    <col min="16134" max="16134" width="14" style="86" hidden="1" customWidth="1"/>
    <col min="16135" max="16135" width="1.7265625" style="86" hidden="1" customWidth="1"/>
    <col min="16136" max="16136" width="27.81640625" style="86" hidden="1" customWidth="1"/>
    <col min="16137" max="16137" width="2.7265625" style="86" hidden="1" customWidth="1"/>
    <col min="16138" max="16384" width="9.1796875" style="86" hidden="1"/>
  </cols>
  <sheetData>
    <row r="1" spans="1:9" ht="24.75" customHeight="1">
      <c r="A1" s="97"/>
      <c r="B1" s="181" t="str">
        <f>"Algemeen - Informatie afkomstig van de ouder(s) "&amp;IF(NOT(ISBLANK(voornaam)),"van: "&amp;voornaam&amp;" "&amp;achternaam,"")</f>
        <v xml:space="preserve">Algemeen - Informatie afkomstig van de ouder(s) </v>
      </c>
      <c r="C1" s="181"/>
      <c r="D1" s="181"/>
      <c r="E1" s="181"/>
      <c r="F1" s="181"/>
      <c r="G1" s="181"/>
      <c r="H1" s="181"/>
      <c r="I1" s="98"/>
    </row>
    <row r="2" spans="1:9" ht="25" customHeight="1">
      <c r="A2" s="88"/>
      <c r="B2" s="182" t="s">
        <v>161</v>
      </c>
      <c r="C2" s="182"/>
      <c r="D2" s="182"/>
      <c r="E2" s="182"/>
      <c r="F2" s="182"/>
      <c r="G2" s="182"/>
      <c r="H2" s="182"/>
      <c r="I2" s="88"/>
    </row>
    <row r="3" spans="1:9" ht="15" customHeight="1">
      <c r="A3" s="88"/>
      <c r="B3" s="95" t="str">
        <f>IF(OR(ISBLANK(voornaam),ISBLANK(achternaam),ISBLANK(geboortedatum),ISBLANK(geslacht)),"*","")</f>
        <v>*</v>
      </c>
      <c r="C3" s="183" t="str">
        <f>IF(B3="*","= verplicht veld","")</f>
        <v>= verplicht veld</v>
      </c>
      <c r="D3" s="183"/>
      <c r="E3" s="183"/>
      <c r="F3" s="183"/>
      <c r="G3" s="183"/>
      <c r="H3" s="183"/>
      <c r="I3" s="88"/>
    </row>
    <row r="4" spans="1:9" ht="15" customHeight="1">
      <c r="A4" s="88"/>
      <c r="B4" s="179" t="s">
        <v>162</v>
      </c>
      <c r="C4" s="179"/>
      <c r="D4" s="89"/>
      <c r="E4" s="125"/>
      <c r="F4" s="126" t="s">
        <v>163</v>
      </c>
      <c r="G4" s="127"/>
      <c r="H4" s="128"/>
      <c r="I4" s="88"/>
    </row>
    <row r="5" spans="1:9" ht="15" customHeight="1">
      <c r="A5" s="88"/>
      <c r="B5" s="179" t="s">
        <v>164</v>
      </c>
      <c r="C5" s="179"/>
      <c r="D5" s="89"/>
      <c r="E5" s="129"/>
      <c r="F5" s="126" t="s">
        <v>165</v>
      </c>
      <c r="G5" s="127"/>
      <c r="H5" s="129"/>
      <c r="I5" s="88"/>
    </row>
    <row r="6" spans="1:9" ht="15" customHeight="1">
      <c r="A6" s="88"/>
      <c r="B6" s="179" t="s">
        <v>166</v>
      </c>
      <c r="C6" s="179"/>
      <c r="D6" s="89"/>
      <c r="E6" s="184"/>
      <c r="F6" s="184"/>
      <c r="G6" s="184"/>
      <c r="H6" s="184"/>
      <c r="I6" s="88"/>
    </row>
    <row r="7" spans="1:9" ht="15" customHeight="1">
      <c r="A7" s="88"/>
      <c r="B7" s="179" t="s">
        <v>167</v>
      </c>
      <c r="C7" s="179"/>
      <c r="D7" s="89"/>
      <c r="E7" s="130"/>
      <c r="F7" s="126" t="s">
        <v>168</v>
      </c>
      <c r="G7" s="127"/>
      <c r="H7" s="130"/>
      <c r="I7" s="88"/>
    </row>
    <row r="8" spans="1:9" ht="15" customHeight="1">
      <c r="A8" s="88"/>
      <c r="B8" s="179" t="s">
        <v>169</v>
      </c>
      <c r="C8" s="179"/>
      <c r="D8" s="89"/>
      <c r="E8" s="184"/>
      <c r="F8" s="184"/>
      <c r="G8" s="184"/>
      <c r="H8" s="184"/>
      <c r="I8" s="88"/>
    </row>
    <row r="9" spans="1:9" ht="15" customHeight="1">
      <c r="A9" s="88"/>
      <c r="B9" s="179" t="s">
        <v>192</v>
      </c>
      <c r="C9" s="179"/>
      <c r="D9" s="90"/>
      <c r="E9" s="131" t="str">
        <f>IF(OR(geboortedatum="",datum_afname=""),"wordt berekend...",ROUNDDOWN(YEARFRAC(geboortedatum,datum_afname),0)&amp;" jaar en "&amp;ROUND(((YEARFRAC(geboortedatum,datum_afname)-ROUNDDOWN(YEARFRAC(geboortedatum,datum_afname),0))*12),0)&amp;" mnd")</f>
        <v>wordt berekend...</v>
      </c>
      <c r="F9" s="132" t="s">
        <v>170</v>
      </c>
      <c r="G9" s="133"/>
      <c r="H9" s="134"/>
      <c r="I9" s="91"/>
    </row>
    <row r="10" spans="1:9" ht="15" customHeight="1">
      <c r="A10" s="88"/>
      <c r="B10" s="179" t="str">
        <f ca="1">IF(datum_afname&lt;&gt;TODAY(),"Huidige leeftijd","")</f>
        <v>Huidige leeftijd</v>
      </c>
      <c r="C10" s="179"/>
      <c r="D10" s="90"/>
      <c r="E10" s="131" t="str">
        <f ca="1">IF(datum_afname&lt;&gt;TODAY(),IF(geboortedatum="","wordt berekend...",ROUNDDOWN(YEARFRAC(geboortedatum,TODAY()),0)&amp;" jaar en "&amp;ROUND(((YEARFRAC(geboortedatum,TODAY())-ROUNDDOWN(YEARFRAC(geboortedatum,TODAY()),0))*12),0)&amp;" mnd"),"")</f>
        <v>wordt berekend...</v>
      </c>
      <c r="F10" s="132" t="str">
        <f ca="1">IF(datum_afname&lt;&gt;TODAY(),"Huidige datum","")</f>
        <v>Huidige datum</v>
      </c>
      <c r="G10" s="133"/>
      <c r="H10" s="135">
        <f ca="1">IF(datum_afname&lt;&gt;TODAY(),TODAY(),"")</f>
        <v>45166</v>
      </c>
      <c r="I10" s="88"/>
    </row>
    <row r="11" spans="1:9" ht="25" customHeight="1">
      <c r="A11" s="88"/>
      <c r="B11" s="180" t="s">
        <v>171</v>
      </c>
      <c r="C11" s="180"/>
      <c r="D11" s="180"/>
      <c r="E11" s="180"/>
      <c r="F11" s="180"/>
      <c r="G11" s="180"/>
      <c r="H11" s="180"/>
      <c r="I11" s="99"/>
    </row>
    <row r="12" spans="1:9" ht="15.5">
      <c r="A12" s="88"/>
      <c r="B12" s="180"/>
      <c r="C12" s="180"/>
      <c r="D12" s="180"/>
      <c r="E12" s="180"/>
      <c r="F12" s="180"/>
      <c r="G12" s="180"/>
      <c r="H12" s="180"/>
      <c r="I12" s="88"/>
    </row>
    <row r="13" spans="1:9" ht="15" customHeight="1">
      <c r="A13" s="88"/>
      <c r="B13" s="92"/>
      <c r="C13" s="92"/>
      <c r="D13" s="92"/>
      <c r="E13" s="92" t="s">
        <v>236</v>
      </c>
      <c r="F13" s="92"/>
      <c r="G13" s="179" t="s">
        <v>236</v>
      </c>
      <c r="H13" s="179"/>
      <c r="I13" s="88"/>
    </row>
    <row r="14" spans="1:9" ht="14.25" customHeight="1">
      <c r="A14" s="88"/>
      <c r="B14" s="176" t="s">
        <v>164</v>
      </c>
      <c r="C14" s="176"/>
      <c r="D14" s="127"/>
      <c r="E14" s="285"/>
      <c r="F14" s="290"/>
      <c r="G14" s="287"/>
      <c r="H14" s="173"/>
      <c r="I14" s="88"/>
    </row>
    <row r="15" spans="1:9" ht="14.25" customHeight="1">
      <c r="A15" s="88"/>
      <c r="B15" s="176" t="s">
        <v>165</v>
      </c>
      <c r="C15" s="176"/>
      <c r="D15" s="127"/>
      <c r="E15" s="285"/>
      <c r="F15" s="290"/>
      <c r="G15" s="287"/>
      <c r="H15" s="173"/>
      <c r="I15" s="88"/>
    </row>
    <row r="16" spans="1:9" ht="14.25" customHeight="1">
      <c r="A16" s="88"/>
      <c r="B16" s="176" t="s">
        <v>172</v>
      </c>
      <c r="C16" s="176"/>
      <c r="D16" s="127"/>
      <c r="E16" s="286"/>
      <c r="F16" s="290"/>
      <c r="G16" s="287"/>
      <c r="H16" s="173"/>
      <c r="I16" s="88"/>
    </row>
    <row r="17" spans="1:9" ht="14.25" customHeight="1">
      <c r="A17" s="88"/>
      <c r="B17" s="176" t="s">
        <v>173</v>
      </c>
      <c r="C17" s="176"/>
      <c r="D17" s="127"/>
      <c r="E17" s="285"/>
      <c r="F17" s="290"/>
      <c r="G17" s="287"/>
      <c r="H17" s="173"/>
      <c r="I17" s="88"/>
    </row>
    <row r="18" spans="1:9" ht="14.25" customHeight="1">
      <c r="A18" s="88"/>
      <c r="B18" s="176" t="s">
        <v>174</v>
      </c>
      <c r="C18" s="176"/>
      <c r="D18" s="127"/>
      <c r="E18" s="285"/>
      <c r="F18" s="290"/>
      <c r="G18" s="287"/>
      <c r="H18" s="173"/>
      <c r="I18" s="88"/>
    </row>
    <row r="19" spans="1:9" ht="14.25" customHeight="1">
      <c r="A19" s="88"/>
      <c r="B19" s="176" t="s">
        <v>175</v>
      </c>
      <c r="C19" s="176"/>
      <c r="D19" s="127"/>
      <c r="E19" s="285"/>
      <c r="F19" s="290"/>
      <c r="G19" s="287"/>
      <c r="H19" s="173"/>
      <c r="I19" s="88"/>
    </row>
    <row r="20" spans="1:9" ht="14.25" customHeight="1">
      <c r="A20" s="88"/>
      <c r="B20" s="176" t="s">
        <v>176</v>
      </c>
      <c r="C20" s="176"/>
      <c r="D20" s="127"/>
      <c r="E20" s="285"/>
      <c r="F20" s="290"/>
      <c r="G20" s="287"/>
      <c r="H20" s="173"/>
      <c r="I20" s="88"/>
    </row>
    <row r="21" spans="1:9" ht="31.5" customHeight="1">
      <c r="A21" s="88"/>
      <c r="B21" s="171" t="s">
        <v>177</v>
      </c>
      <c r="C21" s="171"/>
      <c r="D21" s="171"/>
      <c r="E21" s="171"/>
      <c r="F21" s="288"/>
      <c r="G21" s="171"/>
      <c r="H21" s="171"/>
      <c r="I21" s="88"/>
    </row>
    <row r="22" spans="1:9" ht="14.25" customHeight="1">
      <c r="A22" s="88"/>
      <c r="B22" s="176" t="s">
        <v>166</v>
      </c>
      <c r="C22" s="176"/>
      <c r="D22" s="127"/>
      <c r="E22" s="285"/>
      <c r="F22" s="290"/>
      <c r="G22" s="287"/>
      <c r="H22" s="173"/>
      <c r="I22" s="88"/>
    </row>
    <row r="23" spans="1:9" ht="14.25" customHeight="1">
      <c r="A23" s="88"/>
      <c r="B23" s="176" t="s">
        <v>167</v>
      </c>
      <c r="C23" s="176"/>
      <c r="D23" s="127"/>
      <c r="E23" s="285"/>
      <c r="F23" s="290"/>
      <c r="G23" s="287"/>
      <c r="H23" s="173"/>
      <c r="I23" s="88"/>
    </row>
    <row r="24" spans="1:9" ht="14.25" customHeight="1">
      <c r="A24" s="88"/>
      <c r="B24" s="176" t="s">
        <v>168</v>
      </c>
      <c r="C24" s="176"/>
      <c r="D24" s="127"/>
      <c r="E24" s="285"/>
      <c r="F24" s="290"/>
      <c r="G24" s="287"/>
      <c r="H24" s="173"/>
      <c r="I24" s="88"/>
    </row>
    <row r="25" spans="1:9" ht="14.25" customHeight="1">
      <c r="A25" s="88"/>
      <c r="B25" s="176" t="s">
        <v>169</v>
      </c>
      <c r="C25" s="176"/>
      <c r="D25" s="127"/>
      <c r="E25" s="286"/>
      <c r="F25" s="290"/>
      <c r="G25" s="287"/>
      <c r="H25" s="173"/>
      <c r="I25" s="88"/>
    </row>
    <row r="26" spans="1:9" ht="14.5">
      <c r="A26" s="88"/>
      <c r="B26" s="174"/>
      <c r="C26" s="174"/>
      <c r="D26" s="174"/>
      <c r="E26" s="174"/>
      <c r="F26" s="289"/>
      <c r="G26" s="174"/>
      <c r="H26" s="174"/>
      <c r="I26" s="88"/>
    </row>
    <row r="27" spans="1:9" ht="25" customHeight="1">
      <c r="A27" s="88"/>
      <c r="B27" s="177" t="s">
        <v>178</v>
      </c>
      <c r="C27" s="177"/>
      <c r="D27" s="177"/>
      <c r="E27" s="177"/>
      <c r="F27" s="177"/>
      <c r="G27" s="177"/>
      <c r="H27" s="177"/>
      <c r="I27" s="88"/>
    </row>
    <row r="28" spans="1:9" s="87" customFormat="1" ht="15" customHeight="1">
      <c r="A28" s="93"/>
      <c r="B28" s="178" t="s">
        <v>191</v>
      </c>
      <c r="C28" s="178"/>
      <c r="D28" s="178"/>
      <c r="E28" s="178"/>
      <c r="F28" s="178"/>
      <c r="G28" s="178"/>
      <c r="H28" s="178"/>
      <c r="I28" s="93"/>
    </row>
    <row r="29" spans="1:9" ht="15" customHeight="1">
      <c r="A29" s="88"/>
      <c r="B29" s="175" t="s">
        <v>179</v>
      </c>
      <c r="C29" s="175"/>
      <c r="D29" s="175"/>
      <c r="E29" s="137" t="s">
        <v>237</v>
      </c>
      <c r="F29" s="138" t="s">
        <v>162</v>
      </c>
      <c r="G29" s="138"/>
      <c r="H29" s="138" t="s">
        <v>180</v>
      </c>
      <c r="I29" s="88"/>
    </row>
    <row r="30" spans="1:9" ht="14.5">
      <c r="A30" s="88"/>
      <c r="B30" s="173"/>
      <c r="C30" s="173"/>
      <c r="D30" s="173"/>
      <c r="E30" s="139"/>
      <c r="F30" s="140"/>
      <c r="G30" s="127"/>
      <c r="H30" s="130"/>
      <c r="I30" s="88"/>
    </row>
    <row r="31" spans="1:9" ht="14.5">
      <c r="A31" s="88"/>
      <c r="B31" s="173"/>
      <c r="C31" s="173"/>
      <c r="D31" s="173"/>
      <c r="E31" s="139"/>
      <c r="F31" s="140"/>
      <c r="G31" s="127"/>
      <c r="H31" s="130"/>
      <c r="I31" s="88"/>
    </row>
    <row r="32" spans="1:9" ht="14.5">
      <c r="A32" s="88"/>
      <c r="B32" s="173"/>
      <c r="C32" s="173"/>
      <c r="D32" s="173"/>
      <c r="E32" s="139"/>
      <c r="F32" s="140"/>
      <c r="G32" s="127"/>
      <c r="H32" s="130"/>
      <c r="I32" s="88"/>
    </row>
    <row r="33" spans="1:9" ht="14.5">
      <c r="A33" s="88"/>
      <c r="B33" s="173"/>
      <c r="C33" s="173"/>
      <c r="D33" s="173"/>
      <c r="E33" s="139"/>
      <c r="F33" s="140"/>
      <c r="G33" s="127"/>
      <c r="H33" s="130"/>
      <c r="I33" s="88"/>
    </row>
    <row r="34" spans="1:9" ht="14.5">
      <c r="A34" s="88"/>
      <c r="B34" s="174"/>
      <c r="C34" s="174"/>
      <c r="D34" s="174"/>
      <c r="E34" s="174"/>
      <c r="F34" s="174"/>
      <c r="G34" s="174"/>
      <c r="H34" s="174"/>
      <c r="I34" s="88"/>
    </row>
    <row r="35" spans="1:9" ht="14.25" customHeight="1">
      <c r="A35" s="88"/>
      <c r="B35" s="170" t="s">
        <v>181</v>
      </c>
      <c r="C35" s="170"/>
      <c r="D35" s="170"/>
      <c r="E35" s="170"/>
      <c r="F35" s="170"/>
      <c r="G35" s="170"/>
      <c r="H35" s="170"/>
      <c r="I35" s="88"/>
    </row>
    <row r="36" spans="1:9" ht="14.25" customHeight="1">
      <c r="A36" s="88"/>
      <c r="B36" s="171" t="s">
        <v>182</v>
      </c>
      <c r="C36" s="171"/>
      <c r="D36" s="171"/>
      <c r="E36" s="171"/>
      <c r="F36" s="171"/>
      <c r="G36" s="171"/>
      <c r="H36" s="171"/>
      <c r="I36" s="88"/>
    </row>
    <row r="37" spans="1:9" ht="15" customHeight="1">
      <c r="A37" s="88"/>
      <c r="B37" s="94"/>
      <c r="C37" s="165" t="s">
        <v>183</v>
      </c>
      <c r="D37" s="165"/>
      <c r="E37" s="165"/>
      <c r="F37" s="168"/>
      <c r="G37" s="168"/>
      <c r="H37" s="168"/>
      <c r="I37" s="88"/>
    </row>
    <row r="38" spans="1:9" ht="14.25" customHeight="1">
      <c r="A38" s="88"/>
      <c r="B38" s="94"/>
      <c r="C38" s="165" t="s">
        <v>184</v>
      </c>
      <c r="D38" s="165"/>
      <c r="E38" s="165"/>
      <c r="F38" s="168"/>
      <c r="G38" s="168"/>
      <c r="H38" s="168"/>
      <c r="I38" s="88"/>
    </row>
    <row r="39" spans="1:9" ht="14.25" customHeight="1">
      <c r="A39" s="88"/>
      <c r="B39" s="94"/>
      <c r="C39" s="165" t="s">
        <v>185</v>
      </c>
      <c r="D39" s="165"/>
      <c r="E39" s="165"/>
      <c r="F39" s="168"/>
      <c r="G39" s="168"/>
      <c r="H39" s="168"/>
      <c r="I39" s="88"/>
    </row>
    <row r="40" spans="1:9" ht="14.25" customHeight="1">
      <c r="A40" s="88"/>
      <c r="B40" s="94"/>
      <c r="C40" s="165" t="s">
        <v>186</v>
      </c>
      <c r="D40" s="165"/>
      <c r="E40" s="165"/>
      <c r="F40" s="168"/>
      <c r="G40" s="168"/>
      <c r="H40" s="168"/>
      <c r="I40" s="88"/>
    </row>
    <row r="41" spans="1:9" ht="14.5">
      <c r="A41" s="88"/>
      <c r="B41" s="141"/>
      <c r="C41" s="169"/>
      <c r="D41" s="169"/>
      <c r="E41" s="169"/>
      <c r="F41" s="169"/>
      <c r="G41" s="169"/>
      <c r="H41" s="169"/>
      <c r="I41" s="88"/>
    </row>
    <row r="42" spans="1:9" ht="23.25" customHeight="1">
      <c r="A42" s="88"/>
      <c r="B42" s="170" t="s">
        <v>187</v>
      </c>
      <c r="C42" s="170"/>
      <c r="D42" s="170"/>
      <c r="E42" s="170"/>
      <c r="F42" s="170"/>
      <c r="G42" s="170"/>
      <c r="H42" s="170"/>
      <c r="I42" s="88"/>
    </row>
    <row r="43" spans="1:9" ht="14.25" customHeight="1">
      <c r="A43" s="88"/>
      <c r="B43" s="171" t="s">
        <v>188</v>
      </c>
      <c r="C43" s="171"/>
      <c r="D43" s="171"/>
      <c r="E43" s="171"/>
      <c r="F43" s="171"/>
      <c r="G43" s="171"/>
      <c r="H43" s="171"/>
      <c r="I43" s="88"/>
    </row>
    <row r="44" spans="1:9" ht="14.5">
      <c r="A44" s="88"/>
      <c r="B44" s="94"/>
      <c r="C44" s="172" t="s">
        <v>189</v>
      </c>
      <c r="D44" s="172"/>
      <c r="E44" s="172"/>
      <c r="F44" s="172"/>
      <c r="G44" s="172"/>
      <c r="H44" s="130"/>
      <c r="I44" s="88"/>
    </row>
    <row r="45" spans="1:9" ht="15" customHeight="1">
      <c r="A45" s="88"/>
      <c r="B45" s="94"/>
      <c r="C45" s="165" t="s">
        <v>193</v>
      </c>
      <c r="D45" s="165"/>
      <c r="E45" s="165"/>
      <c r="F45" s="165"/>
      <c r="G45" s="165"/>
      <c r="H45" s="142"/>
      <c r="I45" s="88"/>
    </row>
    <row r="46" spans="1:9" ht="14.5">
      <c r="A46" s="88"/>
      <c r="B46" s="141"/>
      <c r="C46" s="166"/>
      <c r="D46" s="166"/>
      <c r="E46" s="166"/>
      <c r="F46" s="166"/>
      <c r="G46" s="166"/>
      <c r="H46" s="166"/>
      <c r="I46" s="88"/>
    </row>
    <row r="47" spans="1:9" ht="14.5">
      <c r="A47" s="88"/>
      <c r="B47" s="167"/>
      <c r="C47" s="167"/>
      <c r="D47" s="167"/>
      <c r="E47" s="167"/>
      <c r="F47" s="167"/>
      <c r="G47" s="167"/>
      <c r="H47" s="167"/>
      <c r="I47" s="88"/>
    </row>
    <row r="48" spans="1:9" ht="14.5" hidden="1">
      <c r="A48" s="88"/>
      <c r="B48" s="167"/>
      <c r="C48" s="167"/>
      <c r="D48" s="167"/>
      <c r="E48" s="167"/>
      <c r="F48" s="167"/>
      <c r="G48" s="167"/>
      <c r="H48" s="167"/>
      <c r="I48" s="88"/>
    </row>
    <row r="49" ht="15" hidden="1" customHeight="1"/>
    <row r="50" ht="14.25" hidden="1" customHeight="1"/>
    <row r="51" ht="14.25" hidden="1" customHeight="1"/>
    <row r="52" ht="15" hidden="1" customHeight="1"/>
    <row r="53" ht="15" hidden="1" customHeight="1"/>
    <row r="54" ht="15" hidden="1" customHeight="1"/>
    <row r="55" ht="15" hidden="1" customHeight="1"/>
    <row r="56" ht="15" hidden="1" customHeight="1"/>
    <row r="57" ht="15" hidden="1" customHeight="1"/>
    <row r="58" ht="14.25" hidden="1" customHeight="1"/>
    <row r="59" ht="15.75" hidden="1" customHeight="1"/>
    <row r="60" ht="28.5" hidden="1" customHeight="1"/>
    <row r="61" ht="14.25" hidden="1" customHeight="1"/>
    <row r="62" ht="15" hidden="1" customHeight="1"/>
    <row r="63" ht="14.25" hidden="1" customHeight="1"/>
    <row r="64" ht="14.25" hidden="1" customHeight="1"/>
    <row r="65" ht="23.25" hidden="1" customHeight="1"/>
    <row r="66" ht="34.5" hidden="1" customHeight="1"/>
    <row r="67" ht="23.25" hidden="1" customHeight="1"/>
    <row r="68" ht="14.25" hidden="1" customHeight="1"/>
    <row r="69" ht="14.25" hidden="1" customHeight="1"/>
    <row r="70" ht="14.25" hidden="1" customHeight="1"/>
    <row r="71" ht="14.25" hidden="1" customHeight="1"/>
    <row r="72" ht="14.25" hidden="1" customHeight="1"/>
    <row r="73" ht="14.25" hidden="1" customHeight="1"/>
    <row r="74" ht="14.25" hidden="1" customHeight="1"/>
    <row r="75" ht="14.25" hidden="1" customHeight="1"/>
    <row r="76" ht="22.5" hidden="1" customHeight="1"/>
    <row r="77" ht="22.5" hidden="1" customHeight="1"/>
    <row r="78" ht="14.25" hidden="1" customHeight="1"/>
    <row r="79" ht="14.25" hidden="1" customHeight="1"/>
    <row r="80" ht="23.25" hidden="1" customHeight="1"/>
    <row r="81" ht="22.5" hidden="1" customHeight="1"/>
    <row r="82" ht="23.25" hidden="1" customHeight="1"/>
    <row r="83" ht="14.25" hidden="1" customHeight="1"/>
    <row r="84" ht="14.25" hidden="1" customHeight="1"/>
    <row r="85" ht="22.5" hidden="1" customHeight="1"/>
    <row r="86" ht="33" hidden="1" customHeight="1"/>
    <row r="87" ht="26.25" hidden="1" customHeight="1"/>
    <row r="88" ht="14.25" hidden="1" customHeight="1"/>
    <row r="89" ht="14.25" hidden="1" customHeight="1"/>
    <row r="90" ht="14.25" hidden="1" customHeight="1"/>
    <row r="91" ht="14.25" hidden="1" customHeight="1"/>
    <row r="92" ht="14.25" hidden="1" customHeight="1"/>
    <row r="93" ht="14.25" hidden="1" customHeight="1"/>
  </sheetData>
  <sheetProtection algorithmName="SHA-512" hashValue="c8aJiCNQmIATUMR3sHJ5dqokK9SCvPAK3n5NL5ljp2FzXqdEk+ij29dOuVwMsFwMeYTbij89GF1mvsN9ahQ2TQ==" saltValue="PSZlxYmUZ3X3Ezi3aSQGfA==" spinCount="100000" sheet="1" formatCells="0" formatColumns="0" formatRows="0" insertColumns="0" insertRows="0" insertHyperlinks="0" deleteColumns="0" deleteRows="0" sort="0" autoFilter="0" pivotTables="0"/>
  <mergeCells count="65">
    <mergeCell ref="B9:C9"/>
    <mergeCell ref="B1:H1"/>
    <mergeCell ref="B2:H2"/>
    <mergeCell ref="C3:H3"/>
    <mergeCell ref="B4:C4"/>
    <mergeCell ref="B5:C5"/>
    <mergeCell ref="B6:C6"/>
    <mergeCell ref="E6:H6"/>
    <mergeCell ref="B7:C7"/>
    <mergeCell ref="B8:C8"/>
    <mergeCell ref="E8:H8"/>
    <mergeCell ref="B10:C10"/>
    <mergeCell ref="B12:H12"/>
    <mergeCell ref="G13:H13"/>
    <mergeCell ref="B14:C14"/>
    <mergeCell ref="G14:H14"/>
    <mergeCell ref="B11:H11"/>
    <mergeCell ref="B15:C15"/>
    <mergeCell ref="G15:H15"/>
    <mergeCell ref="B16:C16"/>
    <mergeCell ref="G16:H16"/>
    <mergeCell ref="B17:C17"/>
    <mergeCell ref="G17:H17"/>
    <mergeCell ref="B18:C18"/>
    <mergeCell ref="G18:H18"/>
    <mergeCell ref="B19:C19"/>
    <mergeCell ref="G19:H19"/>
    <mergeCell ref="B20:C20"/>
    <mergeCell ref="G20:H20"/>
    <mergeCell ref="B29:D29"/>
    <mergeCell ref="B21:H21"/>
    <mergeCell ref="B22:C22"/>
    <mergeCell ref="G22:H22"/>
    <mergeCell ref="B23:C23"/>
    <mergeCell ref="G23:H23"/>
    <mergeCell ref="B24:C24"/>
    <mergeCell ref="G24:H24"/>
    <mergeCell ref="B25:C25"/>
    <mergeCell ref="G25:H25"/>
    <mergeCell ref="B26:H26"/>
    <mergeCell ref="B27:H27"/>
    <mergeCell ref="B28:H28"/>
    <mergeCell ref="C39:E39"/>
    <mergeCell ref="F39:H39"/>
    <mergeCell ref="B30:D30"/>
    <mergeCell ref="B31:D31"/>
    <mergeCell ref="B32:D32"/>
    <mergeCell ref="B33:D33"/>
    <mergeCell ref="B34:H34"/>
    <mergeCell ref="B35:H35"/>
    <mergeCell ref="B36:H36"/>
    <mergeCell ref="C37:E37"/>
    <mergeCell ref="F37:H37"/>
    <mergeCell ref="C38:E38"/>
    <mergeCell ref="F38:H38"/>
    <mergeCell ref="C45:G45"/>
    <mergeCell ref="C46:H46"/>
    <mergeCell ref="B48:H48"/>
    <mergeCell ref="C40:E40"/>
    <mergeCell ref="F40:H40"/>
    <mergeCell ref="C41:H41"/>
    <mergeCell ref="B42:H42"/>
    <mergeCell ref="B43:H43"/>
    <mergeCell ref="C44:G44"/>
    <mergeCell ref="B47:H47"/>
  </mergeCells>
  <conditionalFormatting sqref="B44:B45 B37:B40">
    <cfRule type="cellIs" dxfId="200" priority="13" operator="equal">
      <formula>"x"</formula>
    </cfRule>
  </conditionalFormatting>
  <conditionalFormatting sqref="E30:E33">
    <cfRule type="expression" dxfId="199" priority="12">
      <formula>AND(NOT(ISBLANK($B30)),$E30="jongen / meisje")</formula>
    </cfRule>
  </conditionalFormatting>
  <conditionalFormatting sqref="H4">
    <cfRule type="expression" dxfId="198" priority="6">
      <formula>geslacht="meisje"</formula>
    </cfRule>
    <cfRule type="expression" dxfId="197" priority="7">
      <formula>geslacht="jongen"</formula>
    </cfRule>
    <cfRule type="expression" dxfId="196" priority="11">
      <formula>$H$4="jongen / meisje"</formula>
    </cfRule>
  </conditionalFormatting>
  <conditionalFormatting sqref="E9:E10">
    <cfRule type="cellIs" dxfId="195" priority="10" operator="equal">
      <formula>"wordt berekend..."</formula>
    </cfRule>
  </conditionalFormatting>
  <conditionalFormatting sqref="E4:E5 H5">
    <cfRule type="expression" dxfId="194" priority="9">
      <formula>ISBLANK(E4)</formula>
    </cfRule>
  </conditionalFormatting>
  <conditionalFormatting sqref="B3">
    <cfRule type="expression" dxfId="193" priority="8">
      <formula>OR(ISBLANK(voornaam),ISBLANK(achternaam),ISBLANK(geboortedatum),ISBLANK(geslacht))</formula>
    </cfRule>
  </conditionalFormatting>
  <conditionalFormatting sqref="C37:E40 C44:C45">
    <cfRule type="expression" dxfId="192" priority="5" stopIfTrue="1">
      <formula>$B37="x"</formula>
    </cfRule>
  </conditionalFormatting>
  <conditionalFormatting sqref="H44">
    <cfRule type="expression" dxfId="191" priority="4" stopIfTrue="1">
      <formula>AND($B$44="x",ISBLANK($H$44))</formula>
    </cfRule>
  </conditionalFormatting>
  <conditionalFormatting sqref="C46:H46">
    <cfRule type="expression" dxfId="190" priority="3" stopIfTrue="1">
      <formula>AND($B$45="x",ISBLANK($C$46))</formula>
    </cfRule>
  </conditionalFormatting>
  <conditionalFormatting sqref="F37:H39">
    <cfRule type="expression" dxfId="189" priority="2" stopIfTrue="1">
      <formula>AND($B37="x",ISBLANK($F37))</formula>
    </cfRule>
  </conditionalFormatting>
  <conditionalFormatting sqref="C41 F40">
    <cfRule type="expression" dxfId="188" priority="1" stopIfTrue="1">
      <formula>AND($B$40="x",AND(ISBLANK($F$40),ISBLANK($C$41)))</formula>
    </cfRule>
  </conditionalFormatting>
  <dataValidations count="11">
    <dataValidation allowBlank="1" showInputMessage="1" showErrorMessage="1" promptTitle="Leeftijd (bij afname)" prompt="De leeftijd (aantal jaar + aantal mnd) wordt op basis van de ingevulde geboortedatum en datum van afname automatisch berekend._x000a__x000a_N.B. Dit is alleen mogelijk v.a. Excel 2007, bij lagere versies dient dit handmatig uitgevoerd te worden."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4 JA65544 SW65544 ACS65544 AMO65544 AWK65544 BGG65544 BQC65544 BZY65544 CJU65544 CTQ65544 DDM65544 DNI65544 DXE65544 EHA65544 EQW65544 FAS65544 FKO65544 FUK65544 GEG65544 GOC65544 GXY65544 HHU65544 HRQ65544 IBM65544 ILI65544 IVE65544 JFA65544 JOW65544 JYS65544 KIO65544 KSK65544 LCG65544 LMC65544 LVY65544 MFU65544 MPQ65544 MZM65544 NJI65544 NTE65544 ODA65544 OMW65544 OWS65544 PGO65544 PQK65544 QAG65544 QKC65544 QTY65544 RDU65544 RNQ65544 RXM65544 SHI65544 SRE65544 TBA65544 TKW65544 TUS65544 UEO65544 UOK65544 UYG65544 VIC65544 VRY65544 WBU65544 WLQ65544 WVM65544 E131080 JA131080 SW131080 ACS131080 AMO131080 AWK131080 BGG131080 BQC131080 BZY131080 CJU131080 CTQ131080 DDM131080 DNI131080 DXE131080 EHA131080 EQW131080 FAS131080 FKO131080 FUK131080 GEG131080 GOC131080 GXY131080 HHU131080 HRQ131080 IBM131080 ILI131080 IVE131080 JFA131080 JOW131080 JYS131080 KIO131080 KSK131080 LCG131080 LMC131080 LVY131080 MFU131080 MPQ131080 MZM131080 NJI131080 NTE131080 ODA131080 OMW131080 OWS131080 PGO131080 PQK131080 QAG131080 QKC131080 QTY131080 RDU131080 RNQ131080 RXM131080 SHI131080 SRE131080 TBA131080 TKW131080 TUS131080 UEO131080 UOK131080 UYG131080 VIC131080 VRY131080 WBU131080 WLQ131080 WVM131080 E196616 JA196616 SW196616 ACS196616 AMO196616 AWK196616 BGG196616 BQC196616 BZY196616 CJU196616 CTQ196616 DDM196616 DNI196616 DXE196616 EHA196616 EQW196616 FAS196616 FKO196616 FUK196616 GEG196616 GOC196616 GXY196616 HHU196616 HRQ196616 IBM196616 ILI196616 IVE196616 JFA196616 JOW196616 JYS196616 KIO196616 KSK196616 LCG196616 LMC196616 LVY196616 MFU196616 MPQ196616 MZM196616 NJI196616 NTE196616 ODA196616 OMW196616 OWS196616 PGO196616 PQK196616 QAG196616 QKC196616 QTY196616 RDU196616 RNQ196616 RXM196616 SHI196616 SRE196616 TBA196616 TKW196616 TUS196616 UEO196616 UOK196616 UYG196616 VIC196616 VRY196616 WBU196616 WLQ196616 WVM196616 E262152 JA262152 SW262152 ACS262152 AMO262152 AWK262152 BGG262152 BQC262152 BZY262152 CJU262152 CTQ262152 DDM262152 DNI262152 DXE262152 EHA262152 EQW262152 FAS262152 FKO262152 FUK262152 GEG262152 GOC262152 GXY262152 HHU262152 HRQ262152 IBM262152 ILI262152 IVE262152 JFA262152 JOW262152 JYS262152 KIO262152 KSK262152 LCG262152 LMC262152 LVY262152 MFU262152 MPQ262152 MZM262152 NJI262152 NTE262152 ODA262152 OMW262152 OWS262152 PGO262152 PQK262152 QAG262152 QKC262152 QTY262152 RDU262152 RNQ262152 RXM262152 SHI262152 SRE262152 TBA262152 TKW262152 TUS262152 UEO262152 UOK262152 UYG262152 VIC262152 VRY262152 WBU262152 WLQ262152 WVM262152 E327688 JA327688 SW327688 ACS327688 AMO327688 AWK327688 BGG327688 BQC327688 BZY327688 CJU327688 CTQ327688 DDM327688 DNI327688 DXE327688 EHA327688 EQW327688 FAS327688 FKO327688 FUK327688 GEG327688 GOC327688 GXY327688 HHU327688 HRQ327688 IBM327688 ILI327688 IVE327688 JFA327688 JOW327688 JYS327688 KIO327688 KSK327688 LCG327688 LMC327688 LVY327688 MFU327688 MPQ327688 MZM327688 NJI327688 NTE327688 ODA327688 OMW327688 OWS327688 PGO327688 PQK327688 QAG327688 QKC327688 QTY327688 RDU327688 RNQ327688 RXM327688 SHI327688 SRE327688 TBA327688 TKW327688 TUS327688 UEO327688 UOK327688 UYG327688 VIC327688 VRY327688 WBU327688 WLQ327688 WVM327688 E393224 JA393224 SW393224 ACS393224 AMO393224 AWK393224 BGG393224 BQC393224 BZY393224 CJU393224 CTQ393224 DDM393224 DNI393224 DXE393224 EHA393224 EQW393224 FAS393224 FKO393224 FUK393224 GEG393224 GOC393224 GXY393224 HHU393224 HRQ393224 IBM393224 ILI393224 IVE393224 JFA393224 JOW393224 JYS393224 KIO393224 KSK393224 LCG393224 LMC393224 LVY393224 MFU393224 MPQ393224 MZM393224 NJI393224 NTE393224 ODA393224 OMW393224 OWS393224 PGO393224 PQK393224 QAG393224 QKC393224 QTY393224 RDU393224 RNQ393224 RXM393224 SHI393224 SRE393224 TBA393224 TKW393224 TUS393224 UEO393224 UOK393224 UYG393224 VIC393224 VRY393224 WBU393224 WLQ393224 WVM393224 E458760 JA458760 SW458760 ACS458760 AMO458760 AWK458760 BGG458760 BQC458760 BZY458760 CJU458760 CTQ458760 DDM458760 DNI458760 DXE458760 EHA458760 EQW458760 FAS458760 FKO458760 FUK458760 GEG458760 GOC458760 GXY458760 HHU458760 HRQ458760 IBM458760 ILI458760 IVE458760 JFA458760 JOW458760 JYS458760 KIO458760 KSK458760 LCG458760 LMC458760 LVY458760 MFU458760 MPQ458760 MZM458760 NJI458760 NTE458760 ODA458760 OMW458760 OWS458760 PGO458760 PQK458760 QAG458760 QKC458760 QTY458760 RDU458760 RNQ458760 RXM458760 SHI458760 SRE458760 TBA458760 TKW458760 TUS458760 UEO458760 UOK458760 UYG458760 VIC458760 VRY458760 WBU458760 WLQ458760 WVM458760 E524296 JA524296 SW524296 ACS524296 AMO524296 AWK524296 BGG524296 BQC524296 BZY524296 CJU524296 CTQ524296 DDM524296 DNI524296 DXE524296 EHA524296 EQW524296 FAS524296 FKO524296 FUK524296 GEG524296 GOC524296 GXY524296 HHU524296 HRQ524296 IBM524296 ILI524296 IVE524296 JFA524296 JOW524296 JYS524296 KIO524296 KSK524296 LCG524296 LMC524296 LVY524296 MFU524296 MPQ524296 MZM524296 NJI524296 NTE524296 ODA524296 OMW524296 OWS524296 PGO524296 PQK524296 QAG524296 QKC524296 QTY524296 RDU524296 RNQ524296 RXM524296 SHI524296 SRE524296 TBA524296 TKW524296 TUS524296 UEO524296 UOK524296 UYG524296 VIC524296 VRY524296 WBU524296 WLQ524296 WVM524296 E589832 JA589832 SW589832 ACS589832 AMO589832 AWK589832 BGG589832 BQC589832 BZY589832 CJU589832 CTQ589832 DDM589832 DNI589832 DXE589832 EHA589832 EQW589832 FAS589832 FKO589832 FUK589832 GEG589832 GOC589832 GXY589832 HHU589832 HRQ589832 IBM589832 ILI589832 IVE589832 JFA589832 JOW589832 JYS589832 KIO589832 KSK589832 LCG589832 LMC589832 LVY589832 MFU589832 MPQ589832 MZM589832 NJI589832 NTE589832 ODA589832 OMW589832 OWS589832 PGO589832 PQK589832 QAG589832 QKC589832 QTY589832 RDU589832 RNQ589832 RXM589832 SHI589832 SRE589832 TBA589832 TKW589832 TUS589832 UEO589832 UOK589832 UYG589832 VIC589832 VRY589832 WBU589832 WLQ589832 WVM589832 E655368 JA655368 SW655368 ACS655368 AMO655368 AWK655368 BGG655368 BQC655368 BZY655368 CJU655368 CTQ655368 DDM655368 DNI655368 DXE655368 EHA655368 EQW655368 FAS655368 FKO655368 FUK655368 GEG655368 GOC655368 GXY655368 HHU655368 HRQ655368 IBM655368 ILI655368 IVE655368 JFA655368 JOW655368 JYS655368 KIO655368 KSK655368 LCG655368 LMC655368 LVY655368 MFU655368 MPQ655368 MZM655368 NJI655368 NTE655368 ODA655368 OMW655368 OWS655368 PGO655368 PQK655368 QAG655368 QKC655368 QTY655368 RDU655368 RNQ655368 RXM655368 SHI655368 SRE655368 TBA655368 TKW655368 TUS655368 UEO655368 UOK655368 UYG655368 VIC655368 VRY655368 WBU655368 WLQ655368 WVM655368 E720904 JA720904 SW720904 ACS720904 AMO720904 AWK720904 BGG720904 BQC720904 BZY720904 CJU720904 CTQ720904 DDM720904 DNI720904 DXE720904 EHA720904 EQW720904 FAS720904 FKO720904 FUK720904 GEG720904 GOC720904 GXY720904 HHU720904 HRQ720904 IBM720904 ILI720904 IVE720904 JFA720904 JOW720904 JYS720904 KIO720904 KSK720904 LCG720904 LMC720904 LVY720904 MFU720904 MPQ720904 MZM720904 NJI720904 NTE720904 ODA720904 OMW720904 OWS720904 PGO720904 PQK720904 QAG720904 QKC720904 QTY720904 RDU720904 RNQ720904 RXM720904 SHI720904 SRE720904 TBA720904 TKW720904 TUS720904 UEO720904 UOK720904 UYG720904 VIC720904 VRY720904 WBU720904 WLQ720904 WVM720904 E786440 JA786440 SW786440 ACS786440 AMO786440 AWK786440 BGG786440 BQC786440 BZY786440 CJU786440 CTQ786440 DDM786440 DNI786440 DXE786440 EHA786440 EQW786440 FAS786440 FKO786440 FUK786440 GEG786440 GOC786440 GXY786440 HHU786440 HRQ786440 IBM786440 ILI786440 IVE786440 JFA786440 JOW786440 JYS786440 KIO786440 KSK786440 LCG786440 LMC786440 LVY786440 MFU786440 MPQ786440 MZM786440 NJI786440 NTE786440 ODA786440 OMW786440 OWS786440 PGO786440 PQK786440 QAG786440 QKC786440 QTY786440 RDU786440 RNQ786440 RXM786440 SHI786440 SRE786440 TBA786440 TKW786440 TUS786440 UEO786440 UOK786440 UYG786440 VIC786440 VRY786440 WBU786440 WLQ786440 WVM786440 E851976 JA851976 SW851976 ACS851976 AMO851976 AWK851976 BGG851976 BQC851976 BZY851976 CJU851976 CTQ851976 DDM851976 DNI851976 DXE851976 EHA851976 EQW851976 FAS851976 FKO851976 FUK851976 GEG851976 GOC851976 GXY851976 HHU851976 HRQ851976 IBM851976 ILI851976 IVE851976 JFA851976 JOW851976 JYS851976 KIO851976 KSK851976 LCG851976 LMC851976 LVY851976 MFU851976 MPQ851976 MZM851976 NJI851976 NTE851976 ODA851976 OMW851976 OWS851976 PGO851976 PQK851976 QAG851976 QKC851976 QTY851976 RDU851976 RNQ851976 RXM851976 SHI851976 SRE851976 TBA851976 TKW851976 TUS851976 UEO851976 UOK851976 UYG851976 VIC851976 VRY851976 WBU851976 WLQ851976 WVM851976 E917512 JA917512 SW917512 ACS917512 AMO917512 AWK917512 BGG917512 BQC917512 BZY917512 CJU917512 CTQ917512 DDM917512 DNI917512 DXE917512 EHA917512 EQW917512 FAS917512 FKO917512 FUK917512 GEG917512 GOC917512 GXY917512 HHU917512 HRQ917512 IBM917512 ILI917512 IVE917512 JFA917512 JOW917512 JYS917512 KIO917512 KSK917512 LCG917512 LMC917512 LVY917512 MFU917512 MPQ917512 MZM917512 NJI917512 NTE917512 ODA917512 OMW917512 OWS917512 PGO917512 PQK917512 QAG917512 QKC917512 QTY917512 RDU917512 RNQ917512 RXM917512 SHI917512 SRE917512 TBA917512 TKW917512 TUS917512 UEO917512 UOK917512 UYG917512 VIC917512 VRY917512 WBU917512 WLQ917512 WVM917512 E983048 JA983048 SW983048 ACS983048 AMO983048 AWK983048 BGG983048 BQC983048 BZY983048 CJU983048 CTQ983048 DDM983048 DNI983048 DXE983048 EHA983048 EQW983048 FAS983048 FKO983048 FUK983048 GEG983048 GOC983048 GXY983048 HHU983048 HRQ983048 IBM983048 ILI983048 IVE983048 JFA983048 JOW983048 JYS983048 KIO983048 KSK983048 LCG983048 LMC983048 LVY983048 MFU983048 MPQ983048 MZM983048 NJI983048 NTE983048 ODA983048 OMW983048 OWS983048 PGO983048 PQK983048 QAG983048 QKC983048 QTY983048 RDU983048 RNQ983048 RXM983048 SHI983048 SRE983048 TBA983048 TKW983048 TUS983048 UEO983048 UOK983048 UYG983048 VIC983048 VRY983048 WBU983048 WLQ983048 WVM983048" xr:uid="{00000000-0002-0000-0100-000000000000}"/>
    <dataValidation allowBlank="1" showInputMessage="1" showErrorMessage="1" promptTitle="Achternaam*" prompt="Vul hier éénmalig de achternaam van de leerling in." sqref="H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WVP983043" xr:uid="{00000000-0002-0000-0100-000001000000}"/>
    <dataValidation type="list" allowBlank="1" showInputMessage="1" showErrorMessage="1" errorTitle="Onjuiste invoer" error="Maak een selectie uit de aangegeven mogelijkheden: 'jongen' of 'meisje'" promptTitle="Geslacht*" prompt="Selecteer: 'jongen' of 'meisje'" sqref="WVP983042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H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H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H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H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H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H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H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H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H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H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H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H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H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H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WBX983042 WLT983042" xr:uid="{00000000-0002-0000-0100-000002000000}">
      <formula1>"jongen,meisje"</formula1>
    </dataValidation>
    <dataValidation allowBlank="1" showInputMessage="1" showErrorMessage="1" promptTitle="Voornaam*" prompt="Vul hier éénmalig de voornaam van de leerling in. _x000a_Deze wordt elders automatisch overgenomen."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39 JA65539 SW65539 ACS65539 AMO65539 AWK65539 BGG65539 BQC65539 BZY65539 CJU65539 CTQ65539 DDM65539 DNI65539 DXE65539 EHA65539 EQW65539 FAS65539 FKO65539 FUK65539 GEG65539 GOC65539 GXY65539 HHU65539 HRQ65539 IBM65539 ILI65539 IVE65539 JFA65539 JOW65539 JYS65539 KIO65539 KSK65539 LCG65539 LMC65539 LVY65539 MFU65539 MPQ65539 MZM65539 NJI65539 NTE65539 ODA65539 OMW65539 OWS65539 PGO65539 PQK65539 QAG65539 QKC65539 QTY65539 RDU65539 RNQ65539 RXM65539 SHI65539 SRE65539 TBA65539 TKW65539 TUS65539 UEO65539 UOK65539 UYG65539 VIC65539 VRY65539 WBU65539 WLQ65539 WVM65539 E131075 JA131075 SW131075 ACS131075 AMO131075 AWK131075 BGG131075 BQC131075 BZY131075 CJU131075 CTQ131075 DDM131075 DNI131075 DXE131075 EHA131075 EQW131075 FAS131075 FKO131075 FUK131075 GEG131075 GOC131075 GXY131075 HHU131075 HRQ131075 IBM131075 ILI131075 IVE131075 JFA131075 JOW131075 JYS131075 KIO131075 KSK131075 LCG131075 LMC131075 LVY131075 MFU131075 MPQ131075 MZM131075 NJI131075 NTE131075 ODA131075 OMW131075 OWS131075 PGO131075 PQK131075 QAG131075 QKC131075 QTY131075 RDU131075 RNQ131075 RXM131075 SHI131075 SRE131075 TBA131075 TKW131075 TUS131075 UEO131075 UOK131075 UYG131075 VIC131075 VRY131075 WBU131075 WLQ131075 WVM131075 E196611 JA196611 SW196611 ACS196611 AMO196611 AWK196611 BGG196611 BQC196611 BZY196611 CJU196611 CTQ196611 DDM196611 DNI196611 DXE196611 EHA196611 EQW196611 FAS196611 FKO196611 FUK196611 GEG196611 GOC196611 GXY196611 HHU196611 HRQ196611 IBM196611 ILI196611 IVE196611 JFA196611 JOW196611 JYS196611 KIO196611 KSK196611 LCG196611 LMC196611 LVY196611 MFU196611 MPQ196611 MZM196611 NJI196611 NTE196611 ODA196611 OMW196611 OWS196611 PGO196611 PQK196611 QAG196611 QKC196611 QTY196611 RDU196611 RNQ196611 RXM196611 SHI196611 SRE196611 TBA196611 TKW196611 TUS196611 UEO196611 UOK196611 UYG196611 VIC196611 VRY196611 WBU196611 WLQ196611 WVM196611 E262147 JA262147 SW262147 ACS262147 AMO262147 AWK262147 BGG262147 BQC262147 BZY262147 CJU262147 CTQ262147 DDM262147 DNI262147 DXE262147 EHA262147 EQW262147 FAS262147 FKO262147 FUK262147 GEG262147 GOC262147 GXY262147 HHU262147 HRQ262147 IBM262147 ILI262147 IVE262147 JFA262147 JOW262147 JYS262147 KIO262147 KSK262147 LCG262147 LMC262147 LVY262147 MFU262147 MPQ262147 MZM262147 NJI262147 NTE262147 ODA262147 OMW262147 OWS262147 PGO262147 PQK262147 QAG262147 QKC262147 QTY262147 RDU262147 RNQ262147 RXM262147 SHI262147 SRE262147 TBA262147 TKW262147 TUS262147 UEO262147 UOK262147 UYG262147 VIC262147 VRY262147 WBU262147 WLQ262147 WVM262147 E327683 JA327683 SW327683 ACS327683 AMO327683 AWK327683 BGG327683 BQC327683 BZY327683 CJU327683 CTQ327683 DDM327683 DNI327683 DXE327683 EHA327683 EQW327683 FAS327683 FKO327683 FUK327683 GEG327683 GOC327683 GXY327683 HHU327683 HRQ327683 IBM327683 ILI327683 IVE327683 JFA327683 JOW327683 JYS327683 KIO327683 KSK327683 LCG327683 LMC327683 LVY327683 MFU327683 MPQ327683 MZM327683 NJI327683 NTE327683 ODA327683 OMW327683 OWS327683 PGO327683 PQK327683 QAG327683 QKC327683 QTY327683 RDU327683 RNQ327683 RXM327683 SHI327683 SRE327683 TBA327683 TKW327683 TUS327683 UEO327683 UOK327683 UYG327683 VIC327683 VRY327683 WBU327683 WLQ327683 WVM327683 E393219 JA393219 SW393219 ACS393219 AMO393219 AWK393219 BGG393219 BQC393219 BZY393219 CJU393219 CTQ393219 DDM393219 DNI393219 DXE393219 EHA393219 EQW393219 FAS393219 FKO393219 FUK393219 GEG393219 GOC393219 GXY393219 HHU393219 HRQ393219 IBM393219 ILI393219 IVE393219 JFA393219 JOW393219 JYS393219 KIO393219 KSK393219 LCG393219 LMC393219 LVY393219 MFU393219 MPQ393219 MZM393219 NJI393219 NTE393219 ODA393219 OMW393219 OWS393219 PGO393219 PQK393219 QAG393219 QKC393219 QTY393219 RDU393219 RNQ393219 RXM393219 SHI393219 SRE393219 TBA393219 TKW393219 TUS393219 UEO393219 UOK393219 UYG393219 VIC393219 VRY393219 WBU393219 WLQ393219 WVM393219 E458755 JA458755 SW458755 ACS458755 AMO458755 AWK458755 BGG458755 BQC458755 BZY458755 CJU458755 CTQ458755 DDM458755 DNI458755 DXE458755 EHA458755 EQW458755 FAS458755 FKO458755 FUK458755 GEG458755 GOC458755 GXY458755 HHU458755 HRQ458755 IBM458755 ILI458755 IVE458755 JFA458755 JOW458755 JYS458755 KIO458755 KSK458755 LCG458755 LMC458755 LVY458755 MFU458755 MPQ458755 MZM458755 NJI458755 NTE458755 ODA458755 OMW458755 OWS458755 PGO458755 PQK458755 QAG458755 QKC458755 QTY458755 RDU458755 RNQ458755 RXM458755 SHI458755 SRE458755 TBA458755 TKW458755 TUS458755 UEO458755 UOK458755 UYG458755 VIC458755 VRY458755 WBU458755 WLQ458755 WVM458755 E524291 JA524291 SW524291 ACS524291 AMO524291 AWK524291 BGG524291 BQC524291 BZY524291 CJU524291 CTQ524291 DDM524291 DNI524291 DXE524291 EHA524291 EQW524291 FAS524291 FKO524291 FUK524291 GEG524291 GOC524291 GXY524291 HHU524291 HRQ524291 IBM524291 ILI524291 IVE524291 JFA524291 JOW524291 JYS524291 KIO524291 KSK524291 LCG524291 LMC524291 LVY524291 MFU524291 MPQ524291 MZM524291 NJI524291 NTE524291 ODA524291 OMW524291 OWS524291 PGO524291 PQK524291 QAG524291 QKC524291 QTY524291 RDU524291 RNQ524291 RXM524291 SHI524291 SRE524291 TBA524291 TKW524291 TUS524291 UEO524291 UOK524291 UYG524291 VIC524291 VRY524291 WBU524291 WLQ524291 WVM524291 E589827 JA589827 SW589827 ACS589827 AMO589827 AWK589827 BGG589827 BQC589827 BZY589827 CJU589827 CTQ589827 DDM589827 DNI589827 DXE589827 EHA589827 EQW589827 FAS589827 FKO589827 FUK589827 GEG589827 GOC589827 GXY589827 HHU589827 HRQ589827 IBM589827 ILI589827 IVE589827 JFA589827 JOW589827 JYS589827 KIO589827 KSK589827 LCG589827 LMC589827 LVY589827 MFU589827 MPQ589827 MZM589827 NJI589827 NTE589827 ODA589827 OMW589827 OWS589827 PGO589827 PQK589827 QAG589827 QKC589827 QTY589827 RDU589827 RNQ589827 RXM589827 SHI589827 SRE589827 TBA589827 TKW589827 TUS589827 UEO589827 UOK589827 UYG589827 VIC589827 VRY589827 WBU589827 WLQ589827 WVM589827 E655363 JA655363 SW655363 ACS655363 AMO655363 AWK655363 BGG655363 BQC655363 BZY655363 CJU655363 CTQ655363 DDM655363 DNI655363 DXE655363 EHA655363 EQW655363 FAS655363 FKO655363 FUK655363 GEG655363 GOC655363 GXY655363 HHU655363 HRQ655363 IBM655363 ILI655363 IVE655363 JFA655363 JOW655363 JYS655363 KIO655363 KSK655363 LCG655363 LMC655363 LVY655363 MFU655363 MPQ655363 MZM655363 NJI655363 NTE655363 ODA655363 OMW655363 OWS655363 PGO655363 PQK655363 QAG655363 QKC655363 QTY655363 RDU655363 RNQ655363 RXM655363 SHI655363 SRE655363 TBA655363 TKW655363 TUS655363 UEO655363 UOK655363 UYG655363 VIC655363 VRY655363 WBU655363 WLQ655363 WVM655363 E720899 JA720899 SW720899 ACS720899 AMO720899 AWK720899 BGG720899 BQC720899 BZY720899 CJU720899 CTQ720899 DDM720899 DNI720899 DXE720899 EHA720899 EQW720899 FAS720899 FKO720899 FUK720899 GEG720899 GOC720899 GXY720899 HHU720899 HRQ720899 IBM720899 ILI720899 IVE720899 JFA720899 JOW720899 JYS720899 KIO720899 KSK720899 LCG720899 LMC720899 LVY720899 MFU720899 MPQ720899 MZM720899 NJI720899 NTE720899 ODA720899 OMW720899 OWS720899 PGO720899 PQK720899 QAG720899 QKC720899 QTY720899 RDU720899 RNQ720899 RXM720899 SHI720899 SRE720899 TBA720899 TKW720899 TUS720899 UEO720899 UOK720899 UYG720899 VIC720899 VRY720899 WBU720899 WLQ720899 WVM720899 E786435 JA786435 SW786435 ACS786435 AMO786435 AWK786435 BGG786435 BQC786435 BZY786435 CJU786435 CTQ786435 DDM786435 DNI786435 DXE786435 EHA786435 EQW786435 FAS786435 FKO786435 FUK786435 GEG786435 GOC786435 GXY786435 HHU786435 HRQ786435 IBM786435 ILI786435 IVE786435 JFA786435 JOW786435 JYS786435 KIO786435 KSK786435 LCG786435 LMC786435 LVY786435 MFU786435 MPQ786435 MZM786435 NJI786435 NTE786435 ODA786435 OMW786435 OWS786435 PGO786435 PQK786435 QAG786435 QKC786435 QTY786435 RDU786435 RNQ786435 RXM786435 SHI786435 SRE786435 TBA786435 TKW786435 TUS786435 UEO786435 UOK786435 UYG786435 VIC786435 VRY786435 WBU786435 WLQ786435 WVM786435 E851971 JA851971 SW851971 ACS851971 AMO851971 AWK851971 BGG851971 BQC851971 BZY851971 CJU851971 CTQ851971 DDM851971 DNI851971 DXE851971 EHA851971 EQW851971 FAS851971 FKO851971 FUK851971 GEG851971 GOC851971 GXY851971 HHU851971 HRQ851971 IBM851971 ILI851971 IVE851971 JFA851971 JOW851971 JYS851971 KIO851971 KSK851971 LCG851971 LMC851971 LVY851971 MFU851971 MPQ851971 MZM851971 NJI851971 NTE851971 ODA851971 OMW851971 OWS851971 PGO851971 PQK851971 QAG851971 QKC851971 QTY851971 RDU851971 RNQ851971 RXM851971 SHI851971 SRE851971 TBA851971 TKW851971 TUS851971 UEO851971 UOK851971 UYG851971 VIC851971 VRY851971 WBU851971 WLQ851971 WVM851971 E917507 JA917507 SW917507 ACS917507 AMO917507 AWK917507 BGG917507 BQC917507 BZY917507 CJU917507 CTQ917507 DDM917507 DNI917507 DXE917507 EHA917507 EQW917507 FAS917507 FKO917507 FUK917507 GEG917507 GOC917507 GXY917507 HHU917507 HRQ917507 IBM917507 ILI917507 IVE917507 JFA917507 JOW917507 JYS917507 KIO917507 KSK917507 LCG917507 LMC917507 LVY917507 MFU917507 MPQ917507 MZM917507 NJI917507 NTE917507 ODA917507 OMW917507 OWS917507 PGO917507 PQK917507 QAG917507 QKC917507 QTY917507 RDU917507 RNQ917507 RXM917507 SHI917507 SRE917507 TBA917507 TKW917507 TUS917507 UEO917507 UOK917507 UYG917507 VIC917507 VRY917507 WBU917507 WLQ917507 WVM917507 E983043 JA983043 SW983043 ACS983043 AMO983043 AWK983043 BGG983043 BQC983043 BZY983043 CJU983043 CTQ983043 DDM983043 DNI983043 DXE983043 EHA983043 EQW983043 FAS983043 FKO983043 FUK983043 GEG983043 GOC983043 GXY983043 HHU983043 HRQ983043 IBM983043 ILI983043 IVE983043 JFA983043 JOW983043 JYS983043 KIO983043 KSK983043 LCG983043 LMC983043 LVY983043 MFU983043 MPQ983043 MZM983043 NJI983043 NTE983043 ODA983043 OMW983043 OWS983043 PGO983043 PQK983043 QAG983043 QKC983043 QTY983043 RDU983043 RNQ983043 RXM983043 SHI983043 SRE983043 TBA983043 TKW983043 TUS983043 UEO983043 UOK983043 UYG983043 VIC983043 VRY983043 WBU983043 WLQ983043 WVM983043" xr:uid="{00000000-0002-0000-0100-000003000000}"/>
    <dataValidation type="date" operator="lessThanOrEqual" allowBlank="1" showInputMessage="1" showErrorMessage="1" errorTitle="Onjuiste datuminvoer" error="Vul een geldige datum in." promptTitle="Datum afname" prompt="Vul hier de datum in, waarop de observatielijsten zijn ingevuld._x000a_(zie invuldatum op oudervragenlijst)" sqref="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xr:uid="{00000000-0002-0000-0100-000004000000}">
      <formula1>TODAY()</formula1>
    </dataValidation>
    <dataValidation type="date" operator="lessThan" allowBlank="1" showInputMessage="1" showErrorMessage="1" errorTitle="Geboortedatum" error="De ingevoerde geboortedatum is onjuist. Voer een geldige datum in." promptTitle="Geboortedatum*" prompt="Vul de geboortedatum in." sqref="WVM983042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xr:uid="{00000000-0002-0000-0100-000005000000}">
      <formula1>TODAY()</formula1>
    </dataValidation>
    <dataValidation type="list" allowBlank="1" showInputMessage="1" showErrorMessage="1" errorTitle="Onjuiste invoer" error="Maak een selectie uit de aangegeven mogelijkheden: 'jongen', 'meisje' of 'X'" promptTitle="Geslacht" prompt="Selecteer: 'jongen', 'meisje' of 'X'" sqref="E30:E33 JA30:JA33 SW30:SW33 ACS30:ACS33 AMO30:AMO33 AWK30:AWK33 BGG30:BGG33 BQC30:BQC33 BZY30:BZY33 CJU30:CJU33 CTQ30:CTQ33 DDM30:DDM33 DNI30:DNI33 DXE30:DXE33 EHA30:EHA33 EQW30:EQW33 FAS30:FAS33 FKO30:FKO33 FUK30:FUK33 GEG30:GEG33 GOC30:GOC33 GXY30:GXY33 HHU30:HHU33 HRQ30:HRQ33 IBM30:IBM33 ILI30:ILI33 IVE30:IVE33 JFA30:JFA33 JOW30:JOW33 JYS30:JYS33 KIO30:KIO33 KSK30:KSK33 LCG30:LCG33 LMC30:LMC33 LVY30:LVY33 MFU30:MFU33 MPQ30:MPQ33 MZM30:MZM33 NJI30:NJI33 NTE30:NTE33 ODA30:ODA33 OMW30:OMW33 OWS30:OWS33 PGO30:PGO33 PQK30:PQK33 QAG30:QAG33 QKC30:QKC33 QTY30:QTY33 RDU30:RDU33 RNQ30:RNQ33 RXM30:RXM33 SHI30:SHI33 SRE30:SRE33 TBA30:TBA33 TKW30:TKW33 TUS30:TUS33 UEO30:UEO33 UOK30:UOK33 UYG30:UYG33 VIC30:VIC33 VRY30:VRY33 WBU30:WBU33 WLQ30:WLQ33 WVM30:WVM33 E65565:E65568 JA65565:JA65568 SW65565:SW65568 ACS65565:ACS65568 AMO65565:AMO65568 AWK65565:AWK65568 BGG65565:BGG65568 BQC65565:BQC65568 BZY65565:BZY65568 CJU65565:CJU65568 CTQ65565:CTQ65568 DDM65565:DDM65568 DNI65565:DNI65568 DXE65565:DXE65568 EHA65565:EHA65568 EQW65565:EQW65568 FAS65565:FAS65568 FKO65565:FKO65568 FUK65565:FUK65568 GEG65565:GEG65568 GOC65565:GOC65568 GXY65565:GXY65568 HHU65565:HHU65568 HRQ65565:HRQ65568 IBM65565:IBM65568 ILI65565:ILI65568 IVE65565:IVE65568 JFA65565:JFA65568 JOW65565:JOW65568 JYS65565:JYS65568 KIO65565:KIO65568 KSK65565:KSK65568 LCG65565:LCG65568 LMC65565:LMC65568 LVY65565:LVY65568 MFU65565:MFU65568 MPQ65565:MPQ65568 MZM65565:MZM65568 NJI65565:NJI65568 NTE65565:NTE65568 ODA65565:ODA65568 OMW65565:OMW65568 OWS65565:OWS65568 PGO65565:PGO65568 PQK65565:PQK65568 QAG65565:QAG65568 QKC65565:QKC65568 QTY65565:QTY65568 RDU65565:RDU65568 RNQ65565:RNQ65568 RXM65565:RXM65568 SHI65565:SHI65568 SRE65565:SRE65568 TBA65565:TBA65568 TKW65565:TKW65568 TUS65565:TUS65568 UEO65565:UEO65568 UOK65565:UOK65568 UYG65565:UYG65568 VIC65565:VIC65568 VRY65565:VRY65568 WBU65565:WBU65568 WLQ65565:WLQ65568 WVM65565:WVM65568 E131101:E131104 JA131101:JA131104 SW131101:SW131104 ACS131101:ACS131104 AMO131101:AMO131104 AWK131101:AWK131104 BGG131101:BGG131104 BQC131101:BQC131104 BZY131101:BZY131104 CJU131101:CJU131104 CTQ131101:CTQ131104 DDM131101:DDM131104 DNI131101:DNI131104 DXE131101:DXE131104 EHA131101:EHA131104 EQW131101:EQW131104 FAS131101:FAS131104 FKO131101:FKO131104 FUK131101:FUK131104 GEG131101:GEG131104 GOC131101:GOC131104 GXY131101:GXY131104 HHU131101:HHU131104 HRQ131101:HRQ131104 IBM131101:IBM131104 ILI131101:ILI131104 IVE131101:IVE131104 JFA131101:JFA131104 JOW131101:JOW131104 JYS131101:JYS131104 KIO131101:KIO131104 KSK131101:KSK131104 LCG131101:LCG131104 LMC131101:LMC131104 LVY131101:LVY131104 MFU131101:MFU131104 MPQ131101:MPQ131104 MZM131101:MZM131104 NJI131101:NJI131104 NTE131101:NTE131104 ODA131101:ODA131104 OMW131101:OMW131104 OWS131101:OWS131104 PGO131101:PGO131104 PQK131101:PQK131104 QAG131101:QAG131104 QKC131101:QKC131104 QTY131101:QTY131104 RDU131101:RDU131104 RNQ131101:RNQ131104 RXM131101:RXM131104 SHI131101:SHI131104 SRE131101:SRE131104 TBA131101:TBA131104 TKW131101:TKW131104 TUS131101:TUS131104 UEO131101:UEO131104 UOK131101:UOK131104 UYG131101:UYG131104 VIC131101:VIC131104 VRY131101:VRY131104 WBU131101:WBU131104 WLQ131101:WLQ131104 WVM131101:WVM131104 E196637:E196640 JA196637:JA196640 SW196637:SW196640 ACS196637:ACS196640 AMO196637:AMO196640 AWK196637:AWK196640 BGG196637:BGG196640 BQC196637:BQC196640 BZY196637:BZY196640 CJU196637:CJU196640 CTQ196637:CTQ196640 DDM196637:DDM196640 DNI196637:DNI196640 DXE196637:DXE196640 EHA196637:EHA196640 EQW196637:EQW196640 FAS196637:FAS196640 FKO196637:FKO196640 FUK196637:FUK196640 GEG196637:GEG196640 GOC196637:GOC196640 GXY196637:GXY196640 HHU196637:HHU196640 HRQ196637:HRQ196640 IBM196637:IBM196640 ILI196637:ILI196640 IVE196637:IVE196640 JFA196637:JFA196640 JOW196637:JOW196640 JYS196637:JYS196640 KIO196637:KIO196640 KSK196637:KSK196640 LCG196637:LCG196640 LMC196637:LMC196640 LVY196637:LVY196640 MFU196637:MFU196640 MPQ196637:MPQ196640 MZM196637:MZM196640 NJI196637:NJI196640 NTE196637:NTE196640 ODA196637:ODA196640 OMW196637:OMW196640 OWS196637:OWS196640 PGO196637:PGO196640 PQK196637:PQK196640 QAG196637:QAG196640 QKC196637:QKC196640 QTY196637:QTY196640 RDU196637:RDU196640 RNQ196637:RNQ196640 RXM196637:RXM196640 SHI196637:SHI196640 SRE196637:SRE196640 TBA196637:TBA196640 TKW196637:TKW196640 TUS196637:TUS196640 UEO196637:UEO196640 UOK196637:UOK196640 UYG196637:UYG196640 VIC196637:VIC196640 VRY196637:VRY196640 WBU196637:WBU196640 WLQ196637:WLQ196640 WVM196637:WVM196640 E262173:E262176 JA262173:JA262176 SW262173:SW262176 ACS262173:ACS262176 AMO262173:AMO262176 AWK262173:AWK262176 BGG262173:BGG262176 BQC262173:BQC262176 BZY262173:BZY262176 CJU262173:CJU262176 CTQ262173:CTQ262176 DDM262173:DDM262176 DNI262173:DNI262176 DXE262173:DXE262176 EHA262173:EHA262176 EQW262173:EQW262176 FAS262173:FAS262176 FKO262173:FKO262176 FUK262173:FUK262176 GEG262173:GEG262176 GOC262173:GOC262176 GXY262173:GXY262176 HHU262173:HHU262176 HRQ262173:HRQ262176 IBM262173:IBM262176 ILI262173:ILI262176 IVE262173:IVE262176 JFA262173:JFA262176 JOW262173:JOW262176 JYS262173:JYS262176 KIO262173:KIO262176 KSK262173:KSK262176 LCG262173:LCG262176 LMC262173:LMC262176 LVY262173:LVY262176 MFU262173:MFU262176 MPQ262173:MPQ262176 MZM262173:MZM262176 NJI262173:NJI262176 NTE262173:NTE262176 ODA262173:ODA262176 OMW262173:OMW262176 OWS262173:OWS262176 PGO262173:PGO262176 PQK262173:PQK262176 QAG262173:QAG262176 QKC262173:QKC262176 QTY262173:QTY262176 RDU262173:RDU262176 RNQ262173:RNQ262176 RXM262173:RXM262176 SHI262173:SHI262176 SRE262173:SRE262176 TBA262173:TBA262176 TKW262173:TKW262176 TUS262173:TUS262176 UEO262173:UEO262176 UOK262173:UOK262176 UYG262173:UYG262176 VIC262173:VIC262176 VRY262173:VRY262176 WBU262173:WBU262176 WLQ262173:WLQ262176 WVM262173:WVM262176 E327709:E327712 JA327709:JA327712 SW327709:SW327712 ACS327709:ACS327712 AMO327709:AMO327712 AWK327709:AWK327712 BGG327709:BGG327712 BQC327709:BQC327712 BZY327709:BZY327712 CJU327709:CJU327712 CTQ327709:CTQ327712 DDM327709:DDM327712 DNI327709:DNI327712 DXE327709:DXE327712 EHA327709:EHA327712 EQW327709:EQW327712 FAS327709:FAS327712 FKO327709:FKO327712 FUK327709:FUK327712 GEG327709:GEG327712 GOC327709:GOC327712 GXY327709:GXY327712 HHU327709:HHU327712 HRQ327709:HRQ327712 IBM327709:IBM327712 ILI327709:ILI327712 IVE327709:IVE327712 JFA327709:JFA327712 JOW327709:JOW327712 JYS327709:JYS327712 KIO327709:KIO327712 KSK327709:KSK327712 LCG327709:LCG327712 LMC327709:LMC327712 LVY327709:LVY327712 MFU327709:MFU327712 MPQ327709:MPQ327712 MZM327709:MZM327712 NJI327709:NJI327712 NTE327709:NTE327712 ODA327709:ODA327712 OMW327709:OMW327712 OWS327709:OWS327712 PGO327709:PGO327712 PQK327709:PQK327712 QAG327709:QAG327712 QKC327709:QKC327712 QTY327709:QTY327712 RDU327709:RDU327712 RNQ327709:RNQ327712 RXM327709:RXM327712 SHI327709:SHI327712 SRE327709:SRE327712 TBA327709:TBA327712 TKW327709:TKW327712 TUS327709:TUS327712 UEO327709:UEO327712 UOK327709:UOK327712 UYG327709:UYG327712 VIC327709:VIC327712 VRY327709:VRY327712 WBU327709:WBU327712 WLQ327709:WLQ327712 WVM327709:WVM327712 E393245:E393248 JA393245:JA393248 SW393245:SW393248 ACS393245:ACS393248 AMO393245:AMO393248 AWK393245:AWK393248 BGG393245:BGG393248 BQC393245:BQC393248 BZY393245:BZY393248 CJU393245:CJU393248 CTQ393245:CTQ393248 DDM393245:DDM393248 DNI393245:DNI393248 DXE393245:DXE393248 EHA393245:EHA393248 EQW393245:EQW393248 FAS393245:FAS393248 FKO393245:FKO393248 FUK393245:FUK393248 GEG393245:GEG393248 GOC393245:GOC393248 GXY393245:GXY393248 HHU393245:HHU393248 HRQ393245:HRQ393248 IBM393245:IBM393248 ILI393245:ILI393248 IVE393245:IVE393248 JFA393245:JFA393248 JOW393245:JOW393248 JYS393245:JYS393248 KIO393245:KIO393248 KSK393245:KSK393248 LCG393245:LCG393248 LMC393245:LMC393248 LVY393245:LVY393248 MFU393245:MFU393248 MPQ393245:MPQ393248 MZM393245:MZM393248 NJI393245:NJI393248 NTE393245:NTE393248 ODA393245:ODA393248 OMW393245:OMW393248 OWS393245:OWS393248 PGO393245:PGO393248 PQK393245:PQK393248 QAG393245:QAG393248 QKC393245:QKC393248 QTY393245:QTY393248 RDU393245:RDU393248 RNQ393245:RNQ393248 RXM393245:RXM393248 SHI393245:SHI393248 SRE393245:SRE393248 TBA393245:TBA393248 TKW393245:TKW393248 TUS393245:TUS393248 UEO393245:UEO393248 UOK393245:UOK393248 UYG393245:UYG393248 VIC393245:VIC393248 VRY393245:VRY393248 WBU393245:WBU393248 WLQ393245:WLQ393248 WVM393245:WVM393248 E458781:E458784 JA458781:JA458784 SW458781:SW458784 ACS458781:ACS458784 AMO458781:AMO458784 AWK458781:AWK458784 BGG458781:BGG458784 BQC458781:BQC458784 BZY458781:BZY458784 CJU458781:CJU458784 CTQ458781:CTQ458784 DDM458781:DDM458784 DNI458781:DNI458784 DXE458781:DXE458784 EHA458781:EHA458784 EQW458781:EQW458784 FAS458781:FAS458784 FKO458781:FKO458784 FUK458781:FUK458784 GEG458781:GEG458784 GOC458781:GOC458784 GXY458781:GXY458784 HHU458781:HHU458784 HRQ458781:HRQ458784 IBM458781:IBM458784 ILI458781:ILI458784 IVE458781:IVE458784 JFA458781:JFA458784 JOW458781:JOW458784 JYS458781:JYS458784 KIO458781:KIO458784 KSK458781:KSK458784 LCG458781:LCG458784 LMC458781:LMC458784 LVY458781:LVY458784 MFU458781:MFU458784 MPQ458781:MPQ458784 MZM458781:MZM458784 NJI458781:NJI458784 NTE458781:NTE458784 ODA458781:ODA458784 OMW458781:OMW458784 OWS458781:OWS458784 PGO458781:PGO458784 PQK458781:PQK458784 QAG458781:QAG458784 QKC458781:QKC458784 QTY458781:QTY458784 RDU458781:RDU458784 RNQ458781:RNQ458784 RXM458781:RXM458784 SHI458781:SHI458784 SRE458781:SRE458784 TBA458781:TBA458784 TKW458781:TKW458784 TUS458781:TUS458784 UEO458781:UEO458784 UOK458781:UOK458784 UYG458781:UYG458784 VIC458781:VIC458784 VRY458781:VRY458784 WBU458781:WBU458784 WLQ458781:WLQ458784 WVM458781:WVM458784 E524317:E524320 JA524317:JA524320 SW524317:SW524320 ACS524317:ACS524320 AMO524317:AMO524320 AWK524317:AWK524320 BGG524317:BGG524320 BQC524317:BQC524320 BZY524317:BZY524320 CJU524317:CJU524320 CTQ524317:CTQ524320 DDM524317:DDM524320 DNI524317:DNI524320 DXE524317:DXE524320 EHA524317:EHA524320 EQW524317:EQW524320 FAS524317:FAS524320 FKO524317:FKO524320 FUK524317:FUK524320 GEG524317:GEG524320 GOC524317:GOC524320 GXY524317:GXY524320 HHU524317:HHU524320 HRQ524317:HRQ524320 IBM524317:IBM524320 ILI524317:ILI524320 IVE524317:IVE524320 JFA524317:JFA524320 JOW524317:JOW524320 JYS524317:JYS524320 KIO524317:KIO524320 KSK524317:KSK524320 LCG524317:LCG524320 LMC524317:LMC524320 LVY524317:LVY524320 MFU524317:MFU524320 MPQ524317:MPQ524320 MZM524317:MZM524320 NJI524317:NJI524320 NTE524317:NTE524320 ODA524317:ODA524320 OMW524317:OMW524320 OWS524317:OWS524320 PGO524317:PGO524320 PQK524317:PQK524320 QAG524317:QAG524320 QKC524317:QKC524320 QTY524317:QTY524320 RDU524317:RDU524320 RNQ524317:RNQ524320 RXM524317:RXM524320 SHI524317:SHI524320 SRE524317:SRE524320 TBA524317:TBA524320 TKW524317:TKW524320 TUS524317:TUS524320 UEO524317:UEO524320 UOK524317:UOK524320 UYG524317:UYG524320 VIC524317:VIC524320 VRY524317:VRY524320 WBU524317:WBU524320 WLQ524317:WLQ524320 WVM524317:WVM524320 E589853:E589856 JA589853:JA589856 SW589853:SW589856 ACS589853:ACS589856 AMO589853:AMO589856 AWK589853:AWK589856 BGG589853:BGG589856 BQC589853:BQC589856 BZY589853:BZY589856 CJU589853:CJU589856 CTQ589853:CTQ589856 DDM589853:DDM589856 DNI589853:DNI589856 DXE589853:DXE589856 EHA589853:EHA589856 EQW589853:EQW589856 FAS589853:FAS589856 FKO589853:FKO589856 FUK589853:FUK589856 GEG589853:GEG589856 GOC589853:GOC589856 GXY589853:GXY589856 HHU589853:HHU589856 HRQ589853:HRQ589856 IBM589853:IBM589856 ILI589853:ILI589856 IVE589853:IVE589856 JFA589853:JFA589856 JOW589853:JOW589856 JYS589853:JYS589856 KIO589853:KIO589856 KSK589853:KSK589856 LCG589853:LCG589856 LMC589853:LMC589856 LVY589853:LVY589856 MFU589853:MFU589856 MPQ589853:MPQ589856 MZM589853:MZM589856 NJI589853:NJI589856 NTE589853:NTE589856 ODA589853:ODA589856 OMW589853:OMW589856 OWS589853:OWS589856 PGO589853:PGO589856 PQK589853:PQK589856 QAG589853:QAG589856 QKC589853:QKC589856 QTY589853:QTY589856 RDU589853:RDU589856 RNQ589853:RNQ589856 RXM589853:RXM589856 SHI589853:SHI589856 SRE589853:SRE589856 TBA589853:TBA589856 TKW589853:TKW589856 TUS589853:TUS589856 UEO589853:UEO589856 UOK589853:UOK589856 UYG589853:UYG589856 VIC589853:VIC589856 VRY589853:VRY589856 WBU589853:WBU589856 WLQ589853:WLQ589856 WVM589853:WVM589856 E655389:E655392 JA655389:JA655392 SW655389:SW655392 ACS655389:ACS655392 AMO655389:AMO655392 AWK655389:AWK655392 BGG655389:BGG655392 BQC655389:BQC655392 BZY655389:BZY655392 CJU655389:CJU655392 CTQ655389:CTQ655392 DDM655389:DDM655392 DNI655389:DNI655392 DXE655389:DXE655392 EHA655389:EHA655392 EQW655389:EQW655392 FAS655389:FAS655392 FKO655389:FKO655392 FUK655389:FUK655392 GEG655389:GEG655392 GOC655389:GOC655392 GXY655389:GXY655392 HHU655389:HHU655392 HRQ655389:HRQ655392 IBM655389:IBM655392 ILI655389:ILI655392 IVE655389:IVE655392 JFA655389:JFA655392 JOW655389:JOW655392 JYS655389:JYS655392 KIO655389:KIO655392 KSK655389:KSK655392 LCG655389:LCG655392 LMC655389:LMC655392 LVY655389:LVY655392 MFU655389:MFU655392 MPQ655389:MPQ655392 MZM655389:MZM655392 NJI655389:NJI655392 NTE655389:NTE655392 ODA655389:ODA655392 OMW655389:OMW655392 OWS655389:OWS655392 PGO655389:PGO655392 PQK655389:PQK655392 QAG655389:QAG655392 QKC655389:QKC655392 QTY655389:QTY655392 RDU655389:RDU655392 RNQ655389:RNQ655392 RXM655389:RXM655392 SHI655389:SHI655392 SRE655389:SRE655392 TBA655389:TBA655392 TKW655389:TKW655392 TUS655389:TUS655392 UEO655389:UEO655392 UOK655389:UOK655392 UYG655389:UYG655392 VIC655389:VIC655392 VRY655389:VRY655392 WBU655389:WBU655392 WLQ655389:WLQ655392 WVM655389:WVM655392 E720925:E720928 JA720925:JA720928 SW720925:SW720928 ACS720925:ACS720928 AMO720925:AMO720928 AWK720925:AWK720928 BGG720925:BGG720928 BQC720925:BQC720928 BZY720925:BZY720928 CJU720925:CJU720928 CTQ720925:CTQ720928 DDM720925:DDM720928 DNI720925:DNI720928 DXE720925:DXE720928 EHA720925:EHA720928 EQW720925:EQW720928 FAS720925:FAS720928 FKO720925:FKO720928 FUK720925:FUK720928 GEG720925:GEG720928 GOC720925:GOC720928 GXY720925:GXY720928 HHU720925:HHU720928 HRQ720925:HRQ720928 IBM720925:IBM720928 ILI720925:ILI720928 IVE720925:IVE720928 JFA720925:JFA720928 JOW720925:JOW720928 JYS720925:JYS720928 KIO720925:KIO720928 KSK720925:KSK720928 LCG720925:LCG720928 LMC720925:LMC720928 LVY720925:LVY720928 MFU720925:MFU720928 MPQ720925:MPQ720928 MZM720925:MZM720928 NJI720925:NJI720928 NTE720925:NTE720928 ODA720925:ODA720928 OMW720925:OMW720928 OWS720925:OWS720928 PGO720925:PGO720928 PQK720925:PQK720928 QAG720925:QAG720928 QKC720925:QKC720928 QTY720925:QTY720928 RDU720925:RDU720928 RNQ720925:RNQ720928 RXM720925:RXM720928 SHI720925:SHI720928 SRE720925:SRE720928 TBA720925:TBA720928 TKW720925:TKW720928 TUS720925:TUS720928 UEO720925:UEO720928 UOK720925:UOK720928 UYG720925:UYG720928 VIC720925:VIC720928 VRY720925:VRY720928 WBU720925:WBU720928 WLQ720925:WLQ720928 WVM720925:WVM720928 E786461:E786464 JA786461:JA786464 SW786461:SW786464 ACS786461:ACS786464 AMO786461:AMO786464 AWK786461:AWK786464 BGG786461:BGG786464 BQC786461:BQC786464 BZY786461:BZY786464 CJU786461:CJU786464 CTQ786461:CTQ786464 DDM786461:DDM786464 DNI786461:DNI786464 DXE786461:DXE786464 EHA786461:EHA786464 EQW786461:EQW786464 FAS786461:FAS786464 FKO786461:FKO786464 FUK786461:FUK786464 GEG786461:GEG786464 GOC786461:GOC786464 GXY786461:GXY786464 HHU786461:HHU786464 HRQ786461:HRQ786464 IBM786461:IBM786464 ILI786461:ILI786464 IVE786461:IVE786464 JFA786461:JFA786464 JOW786461:JOW786464 JYS786461:JYS786464 KIO786461:KIO786464 KSK786461:KSK786464 LCG786461:LCG786464 LMC786461:LMC786464 LVY786461:LVY786464 MFU786461:MFU786464 MPQ786461:MPQ786464 MZM786461:MZM786464 NJI786461:NJI786464 NTE786461:NTE786464 ODA786461:ODA786464 OMW786461:OMW786464 OWS786461:OWS786464 PGO786461:PGO786464 PQK786461:PQK786464 QAG786461:QAG786464 QKC786461:QKC786464 QTY786461:QTY786464 RDU786461:RDU786464 RNQ786461:RNQ786464 RXM786461:RXM786464 SHI786461:SHI786464 SRE786461:SRE786464 TBA786461:TBA786464 TKW786461:TKW786464 TUS786461:TUS786464 UEO786461:UEO786464 UOK786461:UOK786464 UYG786461:UYG786464 VIC786461:VIC786464 VRY786461:VRY786464 WBU786461:WBU786464 WLQ786461:WLQ786464 WVM786461:WVM786464 E851997:E852000 JA851997:JA852000 SW851997:SW852000 ACS851997:ACS852000 AMO851997:AMO852000 AWK851997:AWK852000 BGG851997:BGG852000 BQC851997:BQC852000 BZY851997:BZY852000 CJU851997:CJU852000 CTQ851997:CTQ852000 DDM851997:DDM852000 DNI851997:DNI852000 DXE851997:DXE852000 EHA851997:EHA852000 EQW851997:EQW852000 FAS851997:FAS852000 FKO851997:FKO852000 FUK851997:FUK852000 GEG851997:GEG852000 GOC851997:GOC852000 GXY851997:GXY852000 HHU851997:HHU852000 HRQ851997:HRQ852000 IBM851997:IBM852000 ILI851997:ILI852000 IVE851997:IVE852000 JFA851997:JFA852000 JOW851997:JOW852000 JYS851997:JYS852000 KIO851997:KIO852000 KSK851997:KSK852000 LCG851997:LCG852000 LMC851997:LMC852000 LVY851997:LVY852000 MFU851997:MFU852000 MPQ851997:MPQ852000 MZM851997:MZM852000 NJI851997:NJI852000 NTE851997:NTE852000 ODA851997:ODA852000 OMW851997:OMW852000 OWS851997:OWS852000 PGO851997:PGO852000 PQK851997:PQK852000 QAG851997:QAG852000 QKC851997:QKC852000 QTY851997:QTY852000 RDU851997:RDU852000 RNQ851997:RNQ852000 RXM851997:RXM852000 SHI851997:SHI852000 SRE851997:SRE852000 TBA851997:TBA852000 TKW851997:TKW852000 TUS851997:TUS852000 UEO851997:UEO852000 UOK851997:UOK852000 UYG851997:UYG852000 VIC851997:VIC852000 VRY851997:VRY852000 WBU851997:WBU852000 WLQ851997:WLQ852000 WVM851997:WVM852000 E917533:E917536 JA917533:JA917536 SW917533:SW917536 ACS917533:ACS917536 AMO917533:AMO917536 AWK917533:AWK917536 BGG917533:BGG917536 BQC917533:BQC917536 BZY917533:BZY917536 CJU917533:CJU917536 CTQ917533:CTQ917536 DDM917533:DDM917536 DNI917533:DNI917536 DXE917533:DXE917536 EHA917533:EHA917536 EQW917533:EQW917536 FAS917533:FAS917536 FKO917533:FKO917536 FUK917533:FUK917536 GEG917533:GEG917536 GOC917533:GOC917536 GXY917533:GXY917536 HHU917533:HHU917536 HRQ917533:HRQ917536 IBM917533:IBM917536 ILI917533:ILI917536 IVE917533:IVE917536 JFA917533:JFA917536 JOW917533:JOW917536 JYS917533:JYS917536 KIO917533:KIO917536 KSK917533:KSK917536 LCG917533:LCG917536 LMC917533:LMC917536 LVY917533:LVY917536 MFU917533:MFU917536 MPQ917533:MPQ917536 MZM917533:MZM917536 NJI917533:NJI917536 NTE917533:NTE917536 ODA917533:ODA917536 OMW917533:OMW917536 OWS917533:OWS917536 PGO917533:PGO917536 PQK917533:PQK917536 QAG917533:QAG917536 QKC917533:QKC917536 QTY917533:QTY917536 RDU917533:RDU917536 RNQ917533:RNQ917536 RXM917533:RXM917536 SHI917533:SHI917536 SRE917533:SRE917536 TBA917533:TBA917536 TKW917533:TKW917536 TUS917533:TUS917536 UEO917533:UEO917536 UOK917533:UOK917536 UYG917533:UYG917536 VIC917533:VIC917536 VRY917533:VRY917536 WBU917533:WBU917536 WLQ917533:WLQ917536 WVM917533:WVM917536 E983069:E983072 JA983069:JA983072 SW983069:SW983072 ACS983069:ACS983072 AMO983069:AMO983072 AWK983069:AWK983072 BGG983069:BGG983072 BQC983069:BQC983072 BZY983069:BZY983072 CJU983069:CJU983072 CTQ983069:CTQ983072 DDM983069:DDM983072 DNI983069:DNI983072 DXE983069:DXE983072 EHA983069:EHA983072 EQW983069:EQW983072 FAS983069:FAS983072 FKO983069:FKO983072 FUK983069:FUK983072 GEG983069:GEG983072 GOC983069:GOC983072 GXY983069:GXY983072 HHU983069:HHU983072 HRQ983069:HRQ983072 IBM983069:IBM983072 ILI983069:ILI983072 IVE983069:IVE983072 JFA983069:JFA983072 JOW983069:JOW983072 JYS983069:JYS983072 KIO983069:KIO983072 KSK983069:KSK983072 LCG983069:LCG983072 LMC983069:LMC983072 LVY983069:LVY983072 MFU983069:MFU983072 MPQ983069:MPQ983072 MZM983069:MZM983072 NJI983069:NJI983072 NTE983069:NTE983072 ODA983069:ODA983072 OMW983069:OMW983072 OWS983069:OWS983072 PGO983069:PGO983072 PQK983069:PQK983072 QAG983069:QAG983072 QKC983069:QKC983072 QTY983069:QTY983072 RDU983069:RDU983072 RNQ983069:RNQ983072 RXM983069:RXM983072 SHI983069:SHI983072 SRE983069:SRE983072 TBA983069:TBA983072 TKW983069:TKW983072 TUS983069:TUS983072 UEO983069:UEO983072 UOK983069:UOK983072 UYG983069:UYG983072 VIC983069:VIC983072 VRY983069:VRY983072 WBU983069:WBU983072 WLQ983069:WLQ983072 WVM983069:WVM983072" xr:uid="{00000000-0002-0000-0100-000006000000}">
      <formula1>"jongen,meisje,X"</formula1>
    </dataValidation>
    <dataValidation type="list" allowBlank="1" showDropDown="1" showInputMessage="1" showErrorMessage="1" errorTitle="Onjuiste invoer" error="Vul een 'x' in, indien van toepassing" promptTitle="Aankruisen" prompt="Vul een 'x' in, indien van toepassing" sqref="B37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B65572 IX65572 ST65572 ACP65572 AML65572 AWH65572 BGD65572 BPZ65572 BZV65572 CJR65572 CTN65572 DDJ65572 DNF65572 DXB65572 EGX65572 EQT65572 FAP65572 FKL65572 FUH65572 GED65572 GNZ65572 GXV65572 HHR65572 HRN65572 IBJ65572 ILF65572 IVB65572 JEX65572 JOT65572 JYP65572 KIL65572 KSH65572 LCD65572 LLZ65572 LVV65572 MFR65572 MPN65572 MZJ65572 NJF65572 NTB65572 OCX65572 OMT65572 OWP65572 PGL65572 PQH65572 QAD65572 QJZ65572 QTV65572 RDR65572 RNN65572 RXJ65572 SHF65572 SRB65572 TAX65572 TKT65572 TUP65572 UEL65572 UOH65572 UYD65572 VHZ65572 VRV65572 WBR65572 WLN65572 WVJ65572 B131108 IX131108 ST131108 ACP131108 AML131108 AWH131108 BGD131108 BPZ131108 BZV131108 CJR131108 CTN131108 DDJ131108 DNF131108 DXB131108 EGX131108 EQT131108 FAP131108 FKL131108 FUH131108 GED131108 GNZ131108 GXV131108 HHR131108 HRN131108 IBJ131108 ILF131108 IVB131108 JEX131108 JOT131108 JYP131108 KIL131108 KSH131108 LCD131108 LLZ131108 LVV131108 MFR131108 MPN131108 MZJ131108 NJF131108 NTB131108 OCX131108 OMT131108 OWP131108 PGL131108 PQH131108 QAD131108 QJZ131108 QTV131108 RDR131108 RNN131108 RXJ131108 SHF131108 SRB131108 TAX131108 TKT131108 TUP131108 UEL131108 UOH131108 UYD131108 VHZ131108 VRV131108 WBR131108 WLN131108 WVJ131108 B196644 IX196644 ST196644 ACP196644 AML196644 AWH196644 BGD196644 BPZ196644 BZV196644 CJR196644 CTN196644 DDJ196644 DNF196644 DXB196644 EGX196644 EQT196644 FAP196644 FKL196644 FUH196644 GED196644 GNZ196644 GXV196644 HHR196644 HRN196644 IBJ196644 ILF196644 IVB196644 JEX196644 JOT196644 JYP196644 KIL196644 KSH196644 LCD196644 LLZ196644 LVV196644 MFR196644 MPN196644 MZJ196644 NJF196644 NTB196644 OCX196644 OMT196644 OWP196644 PGL196644 PQH196644 QAD196644 QJZ196644 QTV196644 RDR196644 RNN196644 RXJ196644 SHF196644 SRB196644 TAX196644 TKT196644 TUP196644 UEL196644 UOH196644 UYD196644 VHZ196644 VRV196644 WBR196644 WLN196644 WVJ196644 B262180 IX262180 ST262180 ACP262180 AML262180 AWH262180 BGD262180 BPZ262180 BZV262180 CJR262180 CTN262180 DDJ262180 DNF262180 DXB262180 EGX262180 EQT262180 FAP262180 FKL262180 FUH262180 GED262180 GNZ262180 GXV262180 HHR262180 HRN262180 IBJ262180 ILF262180 IVB262180 JEX262180 JOT262180 JYP262180 KIL262180 KSH262180 LCD262180 LLZ262180 LVV262180 MFR262180 MPN262180 MZJ262180 NJF262180 NTB262180 OCX262180 OMT262180 OWP262180 PGL262180 PQH262180 QAD262180 QJZ262180 QTV262180 RDR262180 RNN262180 RXJ262180 SHF262180 SRB262180 TAX262180 TKT262180 TUP262180 UEL262180 UOH262180 UYD262180 VHZ262180 VRV262180 WBR262180 WLN262180 WVJ262180 B327716 IX327716 ST327716 ACP327716 AML327716 AWH327716 BGD327716 BPZ327716 BZV327716 CJR327716 CTN327716 DDJ327716 DNF327716 DXB327716 EGX327716 EQT327716 FAP327716 FKL327716 FUH327716 GED327716 GNZ327716 GXV327716 HHR327716 HRN327716 IBJ327716 ILF327716 IVB327716 JEX327716 JOT327716 JYP327716 KIL327716 KSH327716 LCD327716 LLZ327716 LVV327716 MFR327716 MPN327716 MZJ327716 NJF327716 NTB327716 OCX327716 OMT327716 OWP327716 PGL327716 PQH327716 QAD327716 QJZ327716 QTV327716 RDR327716 RNN327716 RXJ327716 SHF327716 SRB327716 TAX327716 TKT327716 TUP327716 UEL327716 UOH327716 UYD327716 VHZ327716 VRV327716 WBR327716 WLN327716 WVJ327716 B393252 IX393252 ST393252 ACP393252 AML393252 AWH393252 BGD393252 BPZ393252 BZV393252 CJR393252 CTN393252 DDJ393252 DNF393252 DXB393252 EGX393252 EQT393252 FAP393252 FKL393252 FUH393252 GED393252 GNZ393252 GXV393252 HHR393252 HRN393252 IBJ393252 ILF393252 IVB393252 JEX393252 JOT393252 JYP393252 KIL393252 KSH393252 LCD393252 LLZ393252 LVV393252 MFR393252 MPN393252 MZJ393252 NJF393252 NTB393252 OCX393252 OMT393252 OWP393252 PGL393252 PQH393252 QAD393252 QJZ393252 QTV393252 RDR393252 RNN393252 RXJ393252 SHF393252 SRB393252 TAX393252 TKT393252 TUP393252 UEL393252 UOH393252 UYD393252 VHZ393252 VRV393252 WBR393252 WLN393252 WVJ393252 B458788 IX458788 ST458788 ACP458788 AML458788 AWH458788 BGD458788 BPZ458788 BZV458788 CJR458788 CTN458788 DDJ458788 DNF458788 DXB458788 EGX458788 EQT458788 FAP458788 FKL458788 FUH458788 GED458788 GNZ458788 GXV458788 HHR458788 HRN458788 IBJ458788 ILF458788 IVB458788 JEX458788 JOT458788 JYP458788 KIL458788 KSH458788 LCD458788 LLZ458788 LVV458788 MFR458788 MPN458788 MZJ458788 NJF458788 NTB458788 OCX458788 OMT458788 OWP458788 PGL458788 PQH458788 QAD458788 QJZ458788 QTV458788 RDR458788 RNN458788 RXJ458788 SHF458788 SRB458788 TAX458788 TKT458788 TUP458788 UEL458788 UOH458788 UYD458788 VHZ458788 VRV458788 WBR458788 WLN458788 WVJ458788 B524324 IX524324 ST524324 ACP524324 AML524324 AWH524324 BGD524324 BPZ524324 BZV524324 CJR524324 CTN524324 DDJ524324 DNF524324 DXB524324 EGX524324 EQT524324 FAP524324 FKL524324 FUH524324 GED524324 GNZ524324 GXV524324 HHR524324 HRN524324 IBJ524324 ILF524324 IVB524324 JEX524324 JOT524324 JYP524324 KIL524324 KSH524324 LCD524324 LLZ524324 LVV524324 MFR524324 MPN524324 MZJ524324 NJF524324 NTB524324 OCX524324 OMT524324 OWP524324 PGL524324 PQH524324 QAD524324 QJZ524324 QTV524324 RDR524324 RNN524324 RXJ524324 SHF524324 SRB524324 TAX524324 TKT524324 TUP524324 UEL524324 UOH524324 UYD524324 VHZ524324 VRV524324 WBR524324 WLN524324 WVJ524324 B589860 IX589860 ST589860 ACP589860 AML589860 AWH589860 BGD589860 BPZ589860 BZV589860 CJR589860 CTN589860 DDJ589860 DNF589860 DXB589860 EGX589860 EQT589860 FAP589860 FKL589860 FUH589860 GED589860 GNZ589860 GXV589860 HHR589860 HRN589860 IBJ589860 ILF589860 IVB589860 JEX589860 JOT589860 JYP589860 KIL589860 KSH589860 LCD589860 LLZ589860 LVV589860 MFR589860 MPN589860 MZJ589860 NJF589860 NTB589860 OCX589860 OMT589860 OWP589860 PGL589860 PQH589860 QAD589860 QJZ589860 QTV589860 RDR589860 RNN589860 RXJ589860 SHF589860 SRB589860 TAX589860 TKT589860 TUP589860 UEL589860 UOH589860 UYD589860 VHZ589860 VRV589860 WBR589860 WLN589860 WVJ589860 B655396 IX655396 ST655396 ACP655396 AML655396 AWH655396 BGD655396 BPZ655396 BZV655396 CJR655396 CTN655396 DDJ655396 DNF655396 DXB655396 EGX655396 EQT655396 FAP655396 FKL655396 FUH655396 GED655396 GNZ655396 GXV655396 HHR655396 HRN655396 IBJ655396 ILF655396 IVB655396 JEX655396 JOT655396 JYP655396 KIL655396 KSH655396 LCD655396 LLZ655396 LVV655396 MFR655396 MPN655396 MZJ655396 NJF655396 NTB655396 OCX655396 OMT655396 OWP655396 PGL655396 PQH655396 QAD655396 QJZ655396 QTV655396 RDR655396 RNN655396 RXJ655396 SHF655396 SRB655396 TAX655396 TKT655396 TUP655396 UEL655396 UOH655396 UYD655396 VHZ655396 VRV655396 WBR655396 WLN655396 WVJ655396 B720932 IX720932 ST720932 ACP720932 AML720932 AWH720932 BGD720932 BPZ720932 BZV720932 CJR720932 CTN720932 DDJ720932 DNF720932 DXB720932 EGX720932 EQT720932 FAP720932 FKL720932 FUH720932 GED720932 GNZ720932 GXV720932 HHR720932 HRN720932 IBJ720932 ILF720932 IVB720932 JEX720932 JOT720932 JYP720932 KIL720932 KSH720932 LCD720932 LLZ720932 LVV720932 MFR720932 MPN720932 MZJ720932 NJF720932 NTB720932 OCX720932 OMT720932 OWP720932 PGL720932 PQH720932 QAD720932 QJZ720932 QTV720932 RDR720932 RNN720932 RXJ720932 SHF720932 SRB720932 TAX720932 TKT720932 TUP720932 UEL720932 UOH720932 UYD720932 VHZ720932 VRV720932 WBR720932 WLN720932 WVJ720932 B786468 IX786468 ST786468 ACP786468 AML786468 AWH786468 BGD786468 BPZ786468 BZV786468 CJR786468 CTN786468 DDJ786468 DNF786468 DXB786468 EGX786468 EQT786468 FAP786468 FKL786468 FUH786468 GED786468 GNZ786468 GXV786468 HHR786468 HRN786468 IBJ786468 ILF786468 IVB786468 JEX786468 JOT786468 JYP786468 KIL786468 KSH786468 LCD786468 LLZ786468 LVV786468 MFR786468 MPN786468 MZJ786468 NJF786468 NTB786468 OCX786468 OMT786468 OWP786468 PGL786468 PQH786468 QAD786468 QJZ786468 QTV786468 RDR786468 RNN786468 RXJ786468 SHF786468 SRB786468 TAX786468 TKT786468 TUP786468 UEL786468 UOH786468 UYD786468 VHZ786468 VRV786468 WBR786468 WLN786468 WVJ786468 B852004 IX852004 ST852004 ACP852004 AML852004 AWH852004 BGD852004 BPZ852004 BZV852004 CJR852004 CTN852004 DDJ852004 DNF852004 DXB852004 EGX852004 EQT852004 FAP852004 FKL852004 FUH852004 GED852004 GNZ852004 GXV852004 HHR852004 HRN852004 IBJ852004 ILF852004 IVB852004 JEX852004 JOT852004 JYP852004 KIL852004 KSH852004 LCD852004 LLZ852004 LVV852004 MFR852004 MPN852004 MZJ852004 NJF852004 NTB852004 OCX852004 OMT852004 OWP852004 PGL852004 PQH852004 QAD852004 QJZ852004 QTV852004 RDR852004 RNN852004 RXJ852004 SHF852004 SRB852004 TAX852004 TKT852004 TUP852004 UEL852004 UOH852004 UYD852004 VHZ852004 VRV852004 WBR852004 WLN852004 WVJ852004 B917540 IX917540 ST917540 ACP917540 AML917540 AWH917540 BGD917540 BPZ917540 BZV917540 CJR917540 CTN917540 DDJ917540 DNF917540 DXB917540 EGX917540 EQT917540 FAP917540 FKL917540 FUH917540 GED917540 GNZ917540 GXV917540 HHR917540 HRN917540 IBJ917540 ILF917540 IVB917540 JEX917540 JOT917540 JYP917540 KIL917540 KSH917540 LCD917540 LLZ917540 LVV917540 MFR917540 MPN917540 MZJ917540 NJF917540 NTB917540 OCX917540 OMT917540 OWP917540 PGL917540 PQH917540 QAD917540 QJZ917540 QTV917540 RDR917540 RNN917540 RXJ917540 SHF917540 SRB917540 TAX917540 TKT917540 TUP917540 UEL917540 UOH917540 UYD917540 VHZ917540 VRV917540 WBR917540 WLN917540 WVJ917540 B983076 IX983076 ST983076 ACP983076 AML983076 AWH983076 BGD983076 BPZ983076 BZV983076 CJR983076 CTN983076 DDJ983076 DNF983076 DXB983076 EGX983076 EQT983076 FAP983076 FKL983076 FUH983076 GED983076 GNZ983076 GXV983076 HHR983076 HRN983076 IBJ983076 ILF983076 IVB983076 JEX983076 JOT983076 JYP983076 KIL983076 KSH983076 LCD983076 LLZ983076 LVV983076 MFR983076 MPN983076 MZJ983076 NJF983076 NTB983076 OCX983076 OMT983076 OWP983076 PGL983076 PQH983076 QAD983076 QJZ983076 QTV983076 RDR983076 RNN983076 RXJ983076 SHF983076 SRB983076 TAX983076 TKT983076 TUP983076 UEL983076 UOH983076 UYD983076 VHZ983076 VRV983076 WBR983076 WLN983076 WVJ983076" xr:uid="{00000000-0002-0000-0100-000007000000}">
      <formula1>"x"</formula1>
    </dataValidation>
    <dataValidation type="list" allowBlank="1" showDropDown="1" showErrorMessage="1" errorTitle="Onjuiste invoer" error="Vul een 'x' in, indien van toepassing" promptTitle="Aankruisen" prompt="Vul een 'x' in, indien van toepassing" sqref="B44:B45 IX44:IX45 ST44:ST45 ACP44:ACP45 AML44:AML45 AWH44:AWH45 BGD44:BGD45 BPZ44:BPZ45 BZV44:BZV45 CJR44:CJR45 CTN44:CTN45 DDJ44:DDJ45 DNF44:DNF45 DXB44:DXB45 EGX44:EGX45 EQT44:EQT45 FAP44:FAP45 FKL44:FKL45 FUH44:FUH45 GED44:GED45 GNZ44:GNZ45 GXV44:GXV45 HHR44:HHR45 HRN44:HRN45 IBJ44:IBJ45 ILF44:ILF45 IVB44:IVB45 JEX44:JEX45 JOT44:JOT45 JYP44:JYP45 KIL44:KIL45 KSH44:KSH45 LCD44:LCD45 LLZ44:LLZ45 LVV44:LVV45 MFR44:MFR45 MPN44:MPN45 MZJ44:MZJ45 NJF44:NJF45 NTB44:NTB45 OCX44:OCX45 OMT44:OMT45 OWP44:OWP45 PGL44:PGL45 PQH44:PQH45 QAD44:QAD45 QJZ44:QJZ45 QTV44:QTV45 RDR44:RDR45 RNN44:RNN45 RXJ44:RXJ45 SHF44:SHF45 SRB44:SRB45 TAX44:TAX45 TKT44:TKT45 TUP44:TUP45 UEL44:UEL45 UOH44:UOH45 UYD44:UYD45 VHZ44:VHZ45 VRV44:VRV45 WBR44:WBR45 WLN44:WLN45 WVJ44:WVJ45 B65579:B65580 IX65579:IX65580 ST65579:ST65580 ACP65579:ACP65580 AML65579:AML65580 AWH65579:AWH65580 BGD65579:BGD65580 BPZ65579:BPZ65580 BZV65579:BZV65580 CJR65579:CJR65580 CTN65579:CTN65580 DDJ65579:DDJ65580 DNF65579:DNF65580 DXB65579:DXB65580 EGX65579:EGX65580 EQT65579:EQT65580 FAP65579:FAP65580 FKL65579:FKL65580 FUH65579:FUH65580 GED65579:GED65580 GNZ65579:GNZ65580 GXV65579:GXV65580 HHR65579:HHR65580 HRN65579:HRN65580 IBJ65579:IBJ65580 ILF65579:ILF65580 IVB65579:IVB65580 JEX65579:JEX65580 JOT65579:JOT65580 JYP65579:JYP65580 KIL65579:KIL65580 KSH65579:KSH65580 LCD65579:LCD65580 LLZ65579:LLZ65580 LVV65579:LVV65580 MFR65579:MFR65580 MPN65579:MPN65580 MZJ65579:MZJ65580 NJF65579:NJF65580 NTB65579:NTB65580 OCX65579:OCX65580 OMT65579:OMT65580 OWP65579:OWP65580 PGL65579:PGL65580 PQH65579:PQH65580 QAD65579:QAD65580 QJZ65579:QJZ65580 QTV65579:QTV65580 RDR65579:RDR65580 RNN65579:RNN65580 RXJ65579:RXJ65580 SHF65579:SHF65580 SRB65579:SRB65580 TAX65579:TAX65580 TKT65579:TKT65580 TUP65579:TUP65580 UEL65579:UEL65580 UOH65579:UOH65580 UYD65579:UYD65580 VHZ65579:VHZ65580 VRV65579:VRV65580 WBR65579:WBR65580 WLN65579:WLN65580 WVJ65579:WVJ65580 B131115:B131116 IX131115:IX131116 ST131115:ST131116 ACP131115:ACP131116 AML131115:AML131116 AWH131115:AWH131116 BGD131115:BGD131116 BPZ131115:BPZ131116 BZV131115:BZV131116 CJR131115:CJR131116 CTN131115:CTN131116 DDJ131115:DDJ131116 DNF131115:DNF131116 DXB131115:DXB131116 EGX131115:EGX131116 EQT131115:EQT131116 FAP131115:FAP131116 FKL131115:FKL131116 FUH131115:FUH131116 GED131115:GED131116 GNZ131115:GNZ131116 GXV131115:GXV131116 HHR131115:HHR131116 HRN131115:HRN131116 IBJ131115:IBJ131116 ILF131115:ILF131116 IVB131115:IVB131116 JEX131115:JEX131116 JOT131115:JOT131116 JYP131115:JYP131116 KIL131115:KIL131116 KSH131115:KSH131116 LCD131115:LCD131116 LLZ131115:LLZ131116 LVV131115:LVV131116 MFR131115:MFR131116 MPN131115:MPN131116 MZJ131115:MZJ131116 NJF131115:NJF131116 NTB131115:NTB131116 OCX131115:OCX131116 OMT131115:OMT131116 OWP131115:OWP131116 PGL131115:PGL131116 PQH131115:PQH131116 QAD131115:QAD131116 QJZ131115:QJZ131116 QTV131115:QTV131116 RDR131115:RDR131116 RNN131115:RNN131116 RXJ131115:RXJ131116 SHF131115:SHF131116 SRB131115:SRB131116 TAX131115:TAX131116 TKT131115:TKT131116 TUP131115:TUP131116 UEL131115:UEL131116 UOH131115:UOH131116 UYD131115:UYD131116 VHZ131115:VHZ131116 VRV131115:VRV131116 WBR131115:WBR131116 WLN131115:WLN131116 WVJ131115:WVJ131116 B196651:B196652 IX196651:IX196652 ST196651:ST196652 ACP196651:ACP196652 AML196651:AML196652 AWH196651:AWH196652 BGD196651:BGD196652 BPZ196651:BPZ196652 BZV196651:BZV196652 CJR196651:CJR196652 CTN196651:CTN196652 DDJ196651:DDJ196652 DNF196651:DNF196652 DXB196651:DXB196652 EGX196651:EGX196652 EQT196651:EQT196652 FAP196651:FAP196652 FKL196651:FKL196652 FUH196651:FUH196652 GED196651:GED196652 GNZ196651:GNZ196652 GXV196651:GXV196652 HHR196651:HHR196652 HRN196651:HRN196652 IBJ196651:IBJ196652 ILF196651:ILF196652 IVB196651:IVB196652 JEX196651:JEX196652 JOT196651:JOT196652 JYP196651:JYP196652 KIL196651:KIL196652 KSH196651:KSH196652 LCD196651:LCD196652 LLZ196651:LLZ196652 LVV196651:LVV196652 MFR196651:MFR196652 MPN196651:MPN196652 MZJ196651:MZJ196652 NJF196651:NJF196652 NTB196651:NTB196652 OCX196651:OCX196652 OMT196651:OMT196652 OWP196651:OWP196652 PGL196651:PGL196652 PQH196651:PQH196652 QAD196651:QAD196652 QJZ196651:QJZ196652 QTV196651:QTV196652 RDR196651:RDR196652 RNN196651:RNN196652 RXJ196651:RXJ196652 SHF196651:SHF196652 SRB196651:SRB196652 TAX196651:TAX196652 TKT196651:TKT196652 TUP196651:TUP196652 UEL196651:UEL196652 UOH196651:UOH196652 UYD196651:UYD196652 VHZ196651:VHZ196652 VRV196651:VRV196652 WBR196651:WBR196652 WLN196651:WLN196652 WVJ196651:WVJ196652 B262187:B262188 IX262187:IX262188 ST262187:ST262188 ACP262187:ACP262188 AML262187:AML262188 AWH262187:AWH262188 BGD262187:BGD262188 BPZ262187:BPZ262188 BZV262187:BZV262188 CJR262187:CJR262188 CTN262187:CTN262188 DDJ262187:DDJ262188 DNF262187:DNF262188 DXB262187:DXB262188 EGX262187:EGX262188 EQT262187:EQT262188 FAP262187:FAP262188 FKL262187:FKL262188 FUH262187:FUH262188 GED262187:GED262188 GNZ262187:GNZ262188 GXV262187:GXV262188 HHR262187:HHR262188 HRN262187:HRN262188 IBJ262187:IBJ262188 ILF262187:ILF262188 IVB262187:IVB262188 JEX262187:JEX262188 JOT262187:JOT262188 JYP262187:JYP262188 KIL262187:KIL262188 KSH262187:KSH262188 LCD262187:LCD262188 LLZ262187:LLZ262188 LVV262187:LVV262188 MFR262187:MFR262188 MPN262187:MPN262188 MZJ262187:MZJ262188 NJF262187:NJF262188 NTB262187:NTB262188 OCX262187:OCX262188 OMT262187:OMT262188 OWP262187:OWP262188 PGL262187:PGL262188 PQH262187:PQH262188 QAD262187:QAD262188 QJZ262187:QJZ262188 QTV262187:QTV262188 RDR262187:RDR262188 RNN262187:RNN262188 RXJ262187:RXJ262188 SHF262187:SHF262188 SRB262187:SRB262188 TAX262187:TAX262188 TKT262187:TKT262188 TUP262187:TUP262188 UEL262187:UEL262188 UOH262187:UOH262188 UYD262187:UYD262188 VHZ262187:VHZ262188 VRV262187:VRV262188 WBR262187:WBR262188 WLN262187:WLN262188 WVJ262187:WVJ262188 B327723:B327724 IX327723:IX327724 ST327723:ST327724 ACP327723:ACP327724 AML327723:AML327724 AWH327723:AWH327724 BGD327723:BGD327724 BPZ327723:BPZ327724 BZV327723:BZV327724 CJR327723:CJR327724 CTN327723:CTN327724 DDJ327723:DDJ327724 DNF327723:DNF327724 DXB327723:DXB327724 EGX327723:EGX327724 EQT327723:EQT327724 FAP327723:FAP327724 FKL327723:FKL327724 FUH327723:FUH327724 GED327723:GED327724 GNZ327723:GNZ327724 GXV327723:GXV327724 HHR327723:HHR327724 HRN327723:HRN327724 IBJ327723:IBJ327724 ILF327723:ILF327724 IVB327723:IVB327724 JEX327723:JEX327724 JOT327723:JOT327724 JYP327723:JYP327724 KIL327723:KIL327724 KSH327723:KSH327724 LCD327723:LCD327724 LLZ327723:LLZ327724 LVV327723:LVV327724 MFR327723:MFR327724 MPN327723:MPN327724 MZJ327723:MZJ327724 NJF327723:NJF327724 NTB327723:NTB327724 OCX327723:OCX327724 OMT327723:OMT327724 OWP327723:OWP327724 PGL327723:PGL327724 PQH327723:PQH327724 QAD327723:QAD327724 QJZ327723:QJZ327724 QTV327723:QTV327724 RDR327723:RDR327724 RNN327723:RNN327724 RXJ327723:RXJ327724 SHF327723:SHF327724 SRB327723:SRB327724 TAX327723:TAX327724 TKT327723:TKT327724 TUP327723:TUP327724 UEL327723:UEL327724 UOH327723:UOH327724 UYD327723:UYD327724 VHZ327723:VHZ327724 VRV327723:VRV327724 WBR327723:WBR327724 WLN327723:WLN327724 WVJ327723:WVJ327724 B393259:B393260 IX393259:IX393260 ST393259:ST393260 ACP393259:ACP393260 AML393259:AML393260 AWH393259:AWH393260 BGD393259:BGD393260 BPZ393259:BPZ393260 BZV393259:BZV393260 CJR393259:CJR393260 CTN393259:CTN393260 DDJ393259:DDJ393260 DNF393259:DNF393260 DXB393259:DXB393260 EGX393259:EGX393260 EQT393259:EQT393260 FAP393259:FAP393260 FKL393259:FKL393260 FUH393259:FUH393260 GED393259:GED393260 GNZ393259:GNZ393260 GXV393259:GXV393260 HHR393259:HHR393260 HRN393259:HRN393260 IBJ393259:IBJ393260 ILF393259:ILF393260 IVB393259:IVB393260 JEX393259:JEX393260 JOT393259:JOT393260 JYP393259:JYP393260 KIL393259:KIL393260 KSH393259:KSH393260 LCD393259:LCD393260 LLZ393259:LLZ393260 LVV393259:LVV393260 MFR393259:MFR393260 MPN393259:MPN393260 MZJ393259:MZJ393260 NJF393259:NJF393260 NTB393259:NTB393260 OCX393259:OCX393260 OMT393259:OMT393260 OWP393259:OWP393260 PGL393259:PGL393260 PQH393259:PQH393260 QAD393259:QAD393260 QJZ393259:QJZ393260 QTV393259:QTV393260 RDR393259:RDR393260 RNN393259:RNN393260 RXJ393259:RXJ393260 SHF393259:SHF393260 SRB393259:SRB393260 TAX393259:TAX393260 TKT393259:TKT393260 TUP393259:TUP393260 UEL393259:UEL393260 UOH393259:UOH393260 UYD393259:UYD393260 VHZ393259:VHZ393260 VRV393259:VRV393260 WBR393259:WBR393260 WLN393259:WLN393260 WVJ393259:WVJ393260 B458795:B458796 IX458795:IX458796 ST458795:ST458796 ACP458795:ACP458796 AML458795:AML458796 AWH458795:AWH458796 BGD458795:BGD458796 BPZ458795:BPZ458796 BZV458795:BZV458796 CJR458795:CJR458796 CTN458795:CTN458796 DDJ458795:DDJ458796 DNF458795:DNF458796 DXB458795:DXB458796 EGX458795:EGX458796 EQT458795:EQT458796 FAP458795:FAP458796 FKL458795:FKL458796 FUH458795:FUH458796 GED458795:GED458796 GNZ458795:GNZ458796 GXV458795:GXV458796 HHR458795:HHR458796 HRN458795:HRN458796 IBJ458795:IBJ458796 ILF458795:ILF458796 IVB458795:IVB458796 JEX458795:JEX458796 JOT458795:JOT458796 JYP458795:JYP458796 KIL458795:KIL458796 KSH458795:KSH458796 LCD458795:LCD458796 LLZ458795:LLZ458796 LVV458795:LVV458796 MFR458795:MFR458796 MPN458795:MPN458796 MZJ458795:MZJ458796 NJF458795:NJF458796 NTB458795:NTB458796 OCX458795:OCX458796 OMT458795:OMT458796 OWP458795:OWP458796 PGL458795:PGL458796 PQH458795:PQH458796 QAD458795:QAD458796 QJZ458795:QJZ458796 QTV458795:QTV458796 RDR458795:RDR458796 RNN458795:RNN458796 RXJ458795:RXJ458796 SHF458795:SHF458796 SRB458795:SRB458796 TAX458795:TAX458796 TKT458795:TKT458796 TUP458795:TUP458796 UEL458795:UEL458796 UOH458795:UOH458796 UYD458795:UYD458796 VHZ458795:VHZ458796 VRV458795:VRV458796 WBR458795:WBR458796 WLN458795:WLN458796 WVJ458795:WVJ458796 B524331:B524332 IX524331:IX524332 ST524331:ST524332 ACP524331:ACP524332 AML524331:AML524332 AWH524331:AWH524332 BGD524331:BGD524332 BPZ524331:BPZ524332 BZV524331:BZV524332 CJR524331:CJR524332 CTN524331:CTN524332 DDJ524331:DDJ524332 DNF524331:DNF524332 DXB524331:DXB524332 EGX524331:EGX524332 EQT524331:EQT524332 FAP524331:FAP524332 FKL524331:FKL524332 FUH524331:FUH524332 GED524331:GED524332 GNZ524331:GNZ524332 GXV524331:GXV524332 HHR524331:HHR524332 HRN524331:HRN524332 IBJ524331:IBJ524332 ILF524331:ILF524332 IVB524331:IVB524332 JEX524331:JEX524332 JOT524331:JOT524332 JYP524331:JYP524332 KIL524331:KIL524332 KSH524331:KSH524332 LCD524331:LCD524332 LLZ524331:LLZ524332 LVV524331:LVV524332 MFR524331:MFR524332 MPN524331:MPN524332 MZJ524331:MZJ524332 NJF524331:NJF524332 NTB524331:NTB524332 OCX524331:OCX524332 OMT524331:OMT524332 OWP524331:OWP524332 PGL524331:PGL524332 PQH524331:PQH524332 QAD524331:QAD524332 QJZ524331:QJZ524332 QTV524331:QTV524332 RDR524331:RDR524332 RNN524331:RNN524332 RXJ524331:RXJ524332 SHF524331:SHF524332 SRB524331:SRB524332 TAX524331:TAX524332 TKT524331:TKT524332 TUP524331:TUP524332 UEL524331:UEL524332 UOH524331:UOH524332 UYD524331:UYD524332 VHZ524331:VHZ524332 VRV524331:VRV524332 WBR524331:WBR524332 WLN524331:WLN524332 WVJ524331:WVJ524332 B589867:B589868 IX589867:IX589868 ST589867:ST589868 ACP589867:ACP589868 AML589867:AML589868 AWH589867:AWH589868 BGD589867:BGD589868 BPZ589867:BPZ589868 BZV589867:BZV589868 CJR589867:CJR589868 CTN589867:CTN589868 DDJ589867:DDJ589868 DNF589867:DNF589868 DXB589867:DXB589868 EGX589867:EGX589868 EQT589867:EQT589868 FAP589867:FAP589868 FKL589867:FKL589868 FUH589867:FUH589868 GED589867:GED589868 GNZ589867:GNZ589868 GXV589867:GXV589868 HHR589867:HHR589868 HRN589867:HRN589868 IBJ589867:IBJ589868 ILF589867:ILF589868 IVB589867:IVB589868 JEX589867:JEX589868 JOT589867:JOT589868 JYP589867:JYP589868 KIL589867:KIL589868 KSH589867:KSH589868 LCD589867:LCD589868 LLZ589867:LLZ589868 LVV589867:LVV589868 MFR589867:MFR589868 MPN589867:MPN589868 MZJ589867:MZJ589868 NJF589867:NJF589868 NTB589867:NTB589868 OCX589867:OCX589868 OMT589867:OMT589868 OWP589867:OWP589868 PGL589867:PGL589868 PQH589867:PQH589868 QAD589867:QAD589868 QJZ589867:QJZ589868 QTV589867:QTV589868 RDR589867:RDR589868 RNN589867:RNN589868 RXJ589867:RXJ589868 SHF589867:SHF589868 SRB589867:SRB589868 TAX589867:TAX589868 TKT589867:TKT589868 TUP589867:TUP589868 UEL589867:UEL589868 UOH589867:UOH589868 UYD589867:UYD589868 VHZ589867:VHZ589868 VRV589867:VRV589868 WBR589867:WBR589868 WLN589867:WLN589868 WVJ589867:WVJ589868 B655403:B655404 IX655403:IX655404 ST655403:ST655404 ACP655403:ACP655404 AML655403:AML655404 AWH655403:AWH655404 BGD655403:BGD655404 BPZ655403:BPZ655404 BZV655403:BZV655404 CJR655403:CJR655404 CTN655403:CTN655404 DDJ655403:DDJ655404 DNF655403:DNF655404 DXB655403:DXB655404 EGX655403:EGX655404 EQT655403:EQT655404 FAP655403:FAP655404 FKL655403:FKL655404 FUH655403:FUH655404 GED655403:GED655404 GNZ655403:GNZ655404 GXV655403:GXV655404 HHR655403:HHR655404 HRN655403:HRN655404 IBJ655403:IBJ655404 ILF655403:ILF655404 IVB655403:IVB655404 JEX655403:JEX655404 JOT655403:JOT655404 JYP655403:JYP655404 KIL655403:KIL655404 KSH655403:KSH655404 LCD655403:LCD655404 LLZ655403:LLZ655404 LVV655403:LVV655404 MFR655403:MFR655404 MPN655403:MPN655404 MZJ655403:MZJ655404 NJF655403:NJF655404 NTB655403:NTB655404 OCX655403:OCX655404 OMT655403:OMT655404 OWP655403:OWP655404 PGL655403:PGL655404 PQH655403:PQH655404 QAD655403:QAD655404 QJZ655403:QJZ655404 QTV655403:QTV655404 RDR655403:RDR655404 RNN655403:RNN655404 RXJ655403:RXJ655404 SHF655403:SHF655404 SRB655403:SRB655404 TAX655403:TAX655404 TKT655403:TKT655404 TUP655403:TUP655404 UEL655403:UEL655404 UOH655403:UOH655404 UYD655403:UYD655404 VHZ655403:VHZ655404 VRV655403:VRV655404 WBR655403:WBR655404 WLN655403:WLN655404 WVJ655403:WVJ655404 B720939:B720940 IX720939:IX720940 ST720939:ST720940 ACP720939:ACP720940 AML720939:AML720940 AWH720939:AWH720940 BGD720939:BGD720940 BPZ720939:BPZ720940 BZV720939:BZV720940 CJR720939:CJR720940 CTN720939:CTN720940 DDJ720939:DDJ720940 DNF720939:DNF720940 DXB720939:DXB720940 EGX720939:EGX720940 EQT720939:EQT720940 FAP720939:FAP720940 FKL720939:FKL720940 FUH720939:FUH720940 GED720939:GED720940 GNZ720939:GNZ720940 GXV720939:GXV720940 HHR720939:HHR720940 HRN720939:HRN720940 IBJ720939:IBJ720940 ILF720939:ILF720940 IVB720939:IVB720940 JEX720939:JEX720940 JOT720939:JOT720940 JYP720939:JYP720940 KIL720939:KIL720940 KSH720939:KSH720940 LCD720939:LCD720940 LLZ720939:LLZ720940 LVV720939:LVV720940 MFR720939:MFR720940 MPN720939:MPN720940 MZJ720939:MZJ720940 NJF720939:NJF720940 NTB720939:NTB720940 OCX720939:OCX720940 OMT720939:OMT720940 OWP720939:OWP720940 PGL720939:PGL720940 PQH720939:PQH720940 QAD720939:QAD720940 QJZ720939:QJZ720940 QTV720939:QTV720940 RDR720939:RDR720940 RNN720939:RNN720940 RXJ720939:RXJ720940 SHF720939:SHF720940 SRB720939:SRB720940 TAX720939:TAX720940 TKT720939:TKT720940 TUP720939:TUP720940 UEL720939:UEL720940 UOH720939:UOH720940 UYD720939:UYD720940 VHZ720939:VHZ720940 VRV720939:VRV720940 WBR720939:WBR720940 WLN720939:WLN720940 WVJ720939:WVJ720940 B786475:B786476 IX786475:IX786476 ST786475:ST786476 ACP786475:ACP786476 AML786475:AML786476 AWH786475:AWH786476 BGD786475:BGD786476 BPZ786475:BPZ786476 BZV786475:BZV786476 CJR786475:CJR786476 CTN786475:CTN786476 DDJ786475:DDJ786476 DNF786475:DNF786476 DXB786475:DXB786476 EGX786475:EGX786476 EQT786475:EQT786476 FAP786475:FAP786476 FKL786475:FKL786476 FUH786475:FUH786476 GED786475:GED786476 GNZ786475:GNZ786476 GXV786475:GXV786476 HHR786475:HHR786476 HRN786475:HRN786476 IBJ786475:IBJ786476 ILF786475:ILF786476 IVB786475:IVB786476 JEX786475:JEX786476 JOT786475:JOT786476 JYP786475:JYP786476 KIL786475:KIL786476 KSH786475:KSH786476 LCD786475:LCD786476 LLZ786475:LLZ786476 LVV786475:LVV786476 MFR786475:MFR786476 MPN786475:MPN786476 MZJ786475:MZJ786476 NJF786475:NJF786476 NTB786475:NTB786476 OCX786475:OCX786476 OMT786475:OMT786476 OWP786475:OWP786476 PGL786475:PGL786476 PQH786475:PQH786476 QAD786475:QAD786476 QJZ786475:QJZ786476 QTV786475:QTV786476 RDR786475:RDR786476 RNN786475:RNN786476 RXJ786475:RXJ786476 SHF786475:SHF786476 SRB786475:SRB786476 TAX786475:TAX786476 TKT786475:TKT786476 TUP786475:TUP786476 UEL786475:UEL786476 UOH786475:UOH786476 UYD786475:UYD786476 VHZ786475:VHZ786476 VRV786475:VRV786476 WBR786475:WBR786476 WLN786475:WLN786476 WVJ786475:WVJ786476 B852011:B852012 IX852011:IX852012 ST852011:ST852012 ACP852011:ACP852012 AML852011:AML852012 AWH852011:AWH852012 BGD852011:BGD852012 BPZ852011:BPZ852012 BZV852011:BZV852012 CJR852011:CJR852012 CTN852011:CTN852012 DDJ852011:DDJ852012 DNF852011:DNF852012 DXB852011:DXB852012 EGX852011:EGX852012 EQT852011:EQT852012 FAP852011:FAP852012 FKL852011:FKL852012 FUH852011:FUH852012 GED852011:GED852012 GNZ852011:GNZ852012 GXV852011:GXV852012 HHR852011:HHR852012 HRN852011:HRN852012 IBJ852011:IBJ852012 ILF852011:ILF852012 IVB852011:IVB852012 JEX852011:JEX852012 JOT852011:JOT852012 JYP852011:JYP852012 KIL852011:KIL852012 KSH852011:KSH852012 LCD852011:LCD852012 LLZ852011:LLZ852012 LVV852011:LVV852012 MFR852011:MFR852012 MPN852011:MPN852012 MZJ852011:MZJ852012 NJF852011:NJF852012 NTB852011:NTB852012 OCX852011:OCX852012 OMT852011:OMT852012 OWP852011:OWP852012 PGL852011:PGL852012 PQH852011:PQH852012 QAD852011:QAD852012 QJZ852011:QJZ852012 QTV852011:QTV852012 RDR852011:RDR852012 RNN852011:RNN852012 RXJ852011:RXJ852012 SHF852011:SHF852012 SRB852011:SRB852012 TAX852011:TAX852012 TKT852011:TKT852012 TUP852011:TUP852012 UEL852011:UEL852012 UOH852011:UOH852012 UYD852011:UYD852012 VHZ852011:VHZ852012 VRV852011:VRV852012 WBR852011:WBR852012 WLN852011:WLN852012 WVJ852011:WVJ852012 B917547:B917548 IX917547:IX917548 ST917547:ST917548 ACP917547:ACP917548 AML917547:AML917548 AWH917547:AWH917548 BGD917547:BGD917548 BPZ917547:BPZ917548 BZV917547:BZV917548 CJR917547:CJR917548 CTN917547:CTN917548 DDJ917547:DDJ917548 DNF917547:DNF917548 DXB917547:DXB917548 EGX917547:EGX917548 EQT917547:EQT917548 FAP917547:FAP917548 FKL917547:FKL917548 FUH917547:FUH917548 GED917547:GED917548 GNZ917547:GNZ917548 GXV917547:GXV917548 HHR917547:HHR917548 HRN917547:HRN917548 IBJ917547:IBJ917548 ILF917547:ILF917548 IVB917547:IVB917548 JEX917547:JEX917548 JOT917547:JOT917548 JYP917547:JYP917548 KIL917547:KIL917548 KSH917547:KSH917548 LCD917547:LCD917548 LLZ917547:LLZ917548 LVV917547:LVV917548 MFR917547:MFR917548 MPN917547:MPN917548 MZJ917547:MZJ917548 NJF917547:NJF917548 NTB917547:NTB917548 OCX917547:OCX917548 OMT917547:OMT917548 OWP917547:OWP917548 PGL917547:PGL917548 PQH917547:PQH917548 QAD917547:QAD917548 QJZ917547:QJZ917548 QTV917547:QTV917548 RDR917547:RDR917548 RNN917547:RNN917548 RXJ917547:RXJ917548 SHF917547:SHF917548 SRB917547:SRB917548 TAX917547:TAX917548 TKT917547:TKT917548 TUP917547:TUP917548 UEL917547:UEL917548 UOH917547:UOH917548 UYD917547:UYD917548 VHZ917547:VHZ917548 VRV917547:VRV917548 WBR917547:WBR917548 WLN917547:WLN917548 WVJ917547:WVJ917548 B983083:B983084 IX983083:IX983084 ST983083:ST983084 ACP983083:ACP983084 AML983083:AML983084 AWH983083:AWH983084 BGD983083:BGD983084 BPZ983083:BPZ983084 BZV983083:BZV983084 CJR983083:CJR983084 CTN983083:CTN983084 DDJ983083:DDJ983084 DNF983083:DNF983084 DXB983083:DXB983084 EGX983083:EGX983084 EQT983083:EQT983084 FAP983083:FAP983084 FKL983083:FKL983084 FUH983083:FUH983084 GED983083:GED983084 GNZ983083:GNZ983084 GXV983083:GXV983084 HHR983083:HHR983084 HRN983083:HRN983084 IBJ983083:IBJ983084 ILF983083:ILF983084 IVB983083:IVB983084 JEX983083:JEX983084 JOT983083:JOT983084 JYP983083:JYP983084 KIL983083:KIL983084 KSH983083:KSH983084 LCD983083:LCD983084 LLZ983083:LLZ983084 LVV983083:LVV983084 MFR983083:MFR983084 MPN983083:MPN983084 MZJ983083:MZJ983084 NJF983083:NJF983084 NTB983083:NTB983084 OCX983083:OCX983084 OMT983083:OMT983084 OWP983083:OWP983084 PGL983083:PGL983084 PQH983083:PQH983084 QAD983083:QAD983084 QJZ983083:QJZ983084 QTV983083:QTV983084 RDR983083:RDR983084 RNN983083:RNN983084 RXJ983083:RXJ983084 SHF983083:SHF983084 SRB983083:SRB983084 TAX983083:TAX983084 TKT983083:TKT983084 TUP983083:TUP983084 UEL983083:UEL983084 UOH983083:UOH983084 UYD983083:UYD983084 VHZ983083:VHZ983084 VRV983083:VRV983084 WBR983083:WBR983084 WLN983083:WLN983084 WVJ983083:WVJ983084 B38:B40 IX38:IX40 ST38:ST40 ACP38:ACP40 AML38:AML40 AWH38:AWH40 BGD38:BGD40 BPZ38:BPZ40 BZV38:BZV40 CJR38:CJR40 CTN38:CTN40 DDJ38:DDJ40 DNF38:DNF40 DXB38:DXB40 EGX38:EGX40 EQT38:EQT40 FAP38:FAP40 FKL38:FKL40 FUH38:FUH40 GED38:GED40 GNZ38:GNZ40 GXV38:GXV40 HHR38:HHR40 HRN38:HRN40 IBJ38:IBJ40 ILF38:ILF40 IVB38:IVB40 JEX38:JEX40 JOT38:JOT40 JYP38:JYP40 KIL38:KIL40 KSH38:KSH40 LCD38:LCD40 LLZ38:LLZ40 LVV38:LVV40 MFR38:MFR40 MPN38:MPN40 MZJ38:MZJ40 NJF38:NJF40 NTB38:NTB40 OCX38:OCX40 OMT38:OMT40 OWP38:OWP40 PGL38:PGL40 PQH38:PQH40 QAD38:QAD40 QJZ38:QJZ40 QTV38:QTV40 RDR38:RDR40 RNN38:RNN40 RXJ38:RXJ40 SHF38:SHF40 SRB38:SRB40 TAX38:TAX40 TKT38:TKT40 TUP38:TUP40 UEL38:UEL40 UOH38:UOH40 UYD38:UYD40 VHZ38:VHZ40 VRV38:VRV40 WBR38:WBR40 WLN38:WLN40 WVJ38:WVJ40 B65573:B65575 IX65573:IX65575 ST65573:ST65575 ACP65573:ACP65575 AML65573:AML65575 AWH65573:AWH65575 BGD65573:BGD65575 BPZ65573:BPZ65575 BZV65573:BZV65575 CJR65573:CJR65575 CTN65573:CTN65575 DDJ65573:DDJ65575 DNF65573:DNF65575 DXB65573:DXB65575 EGX65573:EGX65575 EQT65573:EQT65575 FAP65573:FAP65575 FKL65573:FKL65575 FUH65573:FUH65575 GED65573:GED65575 GNZ65573:GNZ65575 GXV65573:GXV65575 HHR65573:HHR65575 HRN65573:HRN65575 IBJ65573:IBJ65575 ILF65573:ILF65575 IVB65573:IVB65575 JEX65573:JEX65575 JOT65573:JOT65575 JYP65573:JYP65575 KIL65573:KIL65575 KSH65573:KSH65575 LCD65573:LCD65575 LLZ65573:LLZ65575 LVV65573:LVV65575 MFR65573:MFR65575 MPN65573:MPN65575 MZJ65573:MZJ65575 NJF65573:NJF65575 NTB65573:NTB65575 OCX65573:OCX65575 OMT65573:OMT65575 OWP65573:OWP65575 PGL65573:PGL65575 PQH65573:PQH65575 QAD65573:QAD65575 QJZ65573:QJZ65575 QTV65573:QTV65575 RDR65573:RDR65575 RNN65573:RNN65575 RXJ65573:RXJ65575 SHF65573:SHF65575 SRB65573:SRB65575 TAX65573:TAX65575 TKT65573:TKT65575 TUP65573:TUP65575 UEL65573:UEL65575 UOH65573:UOH65575 UYD65573:UYD65575 VHZ65573:VHZ65575 VRV65573:VRV65575 WBR65573:WBR65575 WLN65573:WLN65575 WVJ65573:WVJ65575 B131109:B131111 IX131109:IX131111 ST131109:ST131111 ACP131109:ACP131111 AML131109:AML131111 AWH131109:AWH131111 BGD131109:BGD131111 BPZ131109:BPZ131111 BZV131109:BZV131111 CJR131109:CJR131111 CTN131109:CTN131111 DDJ131109:DDJ131111 DNF131109:DNF131111 DXB131109:DXB131111 EGX131109:EGX131111 EQT131109:EQT131111 FAP131109:FAP131111 FKL131109:FKL131111 FUH131109:FUH131111 GED131109:GED131111 GNZ131109:GNZ131111 GXV131109:GXV131111 HHR131109:HHR131111 HRN131109:HRN131111 IBJ131109:IBJ131111 ILF131109:ILF131111 IVB131109:IVB131111 JEX131109:JEX131111 JOT131109:JOT131111 JYP131109:JYP131111 KIL131109:KIL131111 KSH131109:KSH131111 LCD131109:LCD131111 LLZ131109:LLZ131111 LVV131109:LVV131111 MFR131109:MFR131111 MPN131109:MPN131111 MZJ131109:MZJ131111 NJF131109:NJF131111 NTB131109:NTB131111 OCX131109:OCX131111 OMT131109:OMT131111 OWP131109:OWP131111 PGL131109:PGL131111 PQH131109:PQH131111 QAD131109:QAD131111 QJZ131109:QJZ131111 QTV131109:QTV131111 RDR131109:RDR131111 RNN131109:RNN131111 RXJ131109:RXJ131111 SHF131109:SHF131111 SRB131109:SRB131111 TAX131109:TAX131111 TKT131109:TKT131111 TUP131109:TUP131111 UEL131109:UEL131111 UOH131109:UOH131111 UYD131109:UYD131111 VHZ131109:VHZ131111 VRV131109:VRV131111 WBR131109:WBR131111 WLN131109:WLN131111 WVJ131109:WVJ131111 B196645:B196647 IX196645:IX196647 ST196645:ST196647 ACP196645:ACP196647 AML196645:AML196647 AWH196645:AWH196647 BGD196645:BGD196647 BPZ196645:BPZ196647 BZV196645:BZV196647 CJR196645:CJR196647 CTN196645:CTN196647 DDJ196645:DDJ196647 DNF196645:DNF196647 DXB196645:DXB196647 EGX196645:EGX196647 EQT196645:EQT196647 FAP196645:FAP196647 FKL196645:FKL196647 FUH196645:FUH196647 GED196645:GED196647 GNZ196645:GNZ196647 GXV196645:GXV196647 HHR196645:HHR196647 HRN196645:HRN196647 IBJ196645:IBJ196647 ILF196645:ILF196647 IVB196645:IVB196647 JEX196645:JEX196647 JOT196645:JOT196647 JYP196645:JYP196647 KIL196645:KIL196647 KSH196645:KSH196647 LCD196645:LCD196647 LLZ196645:LLZ196647 LVV196645:LVV196647 MFR196645:MFR196647 MPN196645:MPN196647 MZJ196645:MZJ196647 NJF196645:NJF196647 NTB196645:NTB196647 OCX196645:OCX196647 OMT196645:OMT196647 OWP196645:OWP196647 PGL196645:PGL196647 PQH196645:PQH196647 QAD196645:QAD196647 QJZ196645:QJZ196647 QTV196645:QTV196647 RDR196645:RDR196647 RNN196645:RNN196647 RXJ196645:RXJ196647 SHF196645:SHF196647 SRB196645:SRB196647 TAX196645:TAX196647 TKT196645:TKT196647 TUP196645:TUP196647 UEL196645:UEL196647 UOH196645:UOH196647 UYD196645:UYD196647 VHZ196645:VHZ196647 VRV196645:VRV196647 WBR196645:WBR196647 WLN196645:WLN196647 WVJ196645:WVJ196647 B262181:B262183 IX262181:IX262183 ST262181:ST262183 ACP262181:ACP262183 AML262181:AML262183 AWH262181:AWH262183 BGD262181:BGD262183 BPZ262181:BPZ262183 BZV262181:BZV262183 CJR262181:CJR262183 CTN262181:CTN262183 DDJ262181:DDJ262183 DNF262181:DNF262183 DXB262181:DXB262183 EGX262181:EGX262183 EQT262181:EQT262183 FAP262181:FAP262183 FKL262181:FKL262183 FUH262181:FUH262183 GED262181:GED262183 GNZ262181:GNZ262183 GXV262181:GXV262183 HHR262181:HHR262183 HRN262181:HRN262183 IBJ262181:IBJ262183 ILF262181:ILF262183 IVB262181:IVB262183 JEX262181:JEX262183 JOT262181:JOT262183 JYP262181:JYP262183 KIL262181:KIL262183 KSH262181:KSH262183 LCD262181:LCD262183 LLZ262181:LLZ262183 LVV262181:LVV262183 MFR262181:MFR262183 MPN262181:MPN262183 MZJ262181:MZJ262183 NJF262181:NJF262183 NTB262181:NTB262183 OCX262181:OCX262183 OMT262181:OMT262183 OWP262181:OWP262183 PGL262181:PGL262183 PQH262181:PQH262183 QAD262181:QAD262183 QJZ262181:QJZ262183 QTV262181:QTV262183 RDR262181:RDR262183 RNN262181:RNN262183 RXJ262181:RXJ262183 SHF262181:SHF262183 SRB262181:SRB262183 TAX262181:TAX262183 TKT262181:TKT262183 TUP262181:TUP262183 UEL262181:UEL262183 UOH262181:UOH262183 UYD262181:UYD262183 VHZ262181:VHZ262183 VRV262181:VRV262183 WBR262181:WBR262183 WLN262181:WLN262183 WVJ262181:WVJ262183 B327717:B327719 IX327717:IX327719 ST327717:ST327719 ACP327717:ACP327719 AML327717:AML327719 AWH327717:AWH327719 BGD327717:BGD327719 BPZ327717:BPZ327719 BZV327717:BZV327719 CJR327717:CJR327719 CTN327717:CTN327719 DDJ327717:DDJ327719 DNF327717:DNF327719 DXB327717:DXB327719 EGX327717:EGX327719 EQT327717:EQT327719 FAP327717:FAP327719 FKL327717:FKL327719 FUH327717:FUH327719 GED327717:GED327719 GNZ327717:GNZ327719 GXV327717:GXV327719 HHR327717:HHR327719 HRN327717:HRN327719 IBJ327717:IBJ327719 ILF327717:ILF327719 IVB327717:IVB327719 JEX327717:JEX327719 JOT327717:JOT327719 JYP327717:JYP327719 KIL327717:KIL327719 KSH327717:KSH327719 LCD327717:LCD327719 LLZ327717:LLZ327719 LVV327717:LVV327719 MFR327717:MFR327719 MPN327717:MPN327719 MZJ327717:MZJ327719 NJF327717:NJF327719 NTB327717:NTB327719 OCX327717:OCX327719 OMT327717:OMT327719 OWP327717:OWP327719 PGL327717:PGL327719 PQH327717:PQH327719 QAD327717:QAD327719 QJZ327717:QJZ327719 QTV327717:QTV327719 RDR327717:RDR327719 RNN327717:RNN327719 RXJ327717:RXJ327719 SHF327717:SHF327719 SRB327717:SRB327719 TAX327717:TAX327719 TKT327717:TKT327719 TUP327717:TUP327719 UEL327717:UEL327719 UOH327717:UOH327719 UYD327717:UYD327719 VHZ327717:VHZ327719 VRV327717:VRV327719 WBR327717:WBR327719 WLN327717:WLN327719 WVJ327717:WVJ327719 B393253:B393255 IX393253:IX393255 ST393253:ST393255 ACP393253:ACP393255 AML393253:AML393255 AWH393253:AWH393255 BGD393253:BGD393255 BPZ393253:BPZ393255 BZV393253:BZV393255 CJR393253:CJR393255 CTN393253:CTN393255 DDJ393253:DDJ393255 DNF393253:DNF393255 DXB393253:DXB393255 EGX393253:EGX393255 EQT393253:EQT393255 FAP393253:FAP393255 FKL393253:FKL393255 FUH393253:FUH393255 GED393253:GED393255 GNZ393253:GNZ393255 GXV393253:GXV393255 HHR393253:HHR393255 HRN393253:HRN393255 IBJ393253:IBJ393255 ILF393253:ILF393255 IVB393253:IVB393255 JEX393253:JEX393255 JOT393253:JOT393255 JYP393253:JYP393255 KIL393253:KIL393255 KSH393253:KSH393255 LCD393253:LCD393255 LLZ393253:LLZ393255 LVV393253:LVV393255 MFR393253:MFR393255 MPN393253:MPN393255 MZJ393253:MZJ393255 NJF393253:NJF393255 NTB393253:NTB393255 OCX393253:OCX393255 OMT393253:OMT393255 OWP393253:OWP393255 PGL393253:PGL393255 PQH393253:PQH393255 QAD393253:QAD393255 QJZ393253:QJZ393255 QTV393253:QTV393255 RDR393253:RDR393255 RNN393253:RNN393255 RXJ393253:RXJ393255 SHF393253:SHF393255 SRB393253:SRB393255 TAX393253:TAX393255 TKT393253:TKT393255 TUP393253:TUP393255 UEL393253:UEL393255 UOH393253:UOH393255 UYD393253:UYD393255 VHZ393253:VHZ393255 VRV393253:VRV393255 WBR393253:WBR393255 WLN393253:WLN393255 WVJ393253:WVJ393255 B458789:B458791 IX458789:IX458791 ST458789:ST458791 ACP458789:ACP458791 AML458789:AML458791 AWH458789:AWH458791 BGD458789:BGD458791 BPZ458789:BPZ458791 BZV458789:BZV458791 CJR458789:CJR458791 CTN458789:CTN458791 DDJ458789:DDJ458791 DNF458789:DNF458791 DXB458789:DXB458791 EGX458789:EGX458791 EQT458789:EQT458791 FAP458789:FAP458791 FKL458789:FKL458791 FUH458789:FUH458791 GED458789:GED458791 GNZ458789:GNZ458791 GXV458789:GXV458791 HHR458789:HHR458791 HRN458789:HRN458791 IBJ458789:IBJ458791 ILF458789:ILF458791 IVB458789:IVB458791 JEX458789:JEX458791 JOT458789:JOT458791 JYP458789:JYP458791 KIL458789:KIL458791 KSH458789:KSH458791 LCD458789:LCD458791 LLZ458789:LLZ458791 LVV458789:LVV458791 MFR458789:MFR458791 MPN458789:MPN458791 MZJ458789:MZJ458791 NJF458789:NJF458791 NTB458789:NTB458791 OCX458789:OCX458791 OMT458789:OMT458791 OWP458789:OWP458791 PGL458789:PGL458791 PQH458789:PQH458791 QAD458789:QAD458791 QJZ458789:QJZ458791 QTV458789:QTV458791 RDR458789:RDR458791 RNN458789:RNN458791 RXJ458789:RXJ458791 SHF458789:SHF458791 SRB458789:SRB458791 TAX458789:TAX458791 TKT458789:TKT458791 TUP458789:TUP458791 UEL458789:UEL458791 UOH458789:UOH458791 UYD458789:UYD458791 VHZ458789:VHZ458791 VRV458789:VRV458791 WBR458789:WBR458791 WLN458789:WLN458791 WVJ458789:WVJ458791 B524325:B524327 IX524325:IX524327 ST524325:ST524327 ACP524325:ACP524327 AML524325:AML524327 AWH524325:AWH524327 BGD524325:BGD524327 BPZ524325:BPZ524327 BZV524325:BZV524327 CJR524325:CJR524327 CTN524325:CTN524327 DDJ524325:DDJ524327 DNF524325:DNF524327 DXB524325:DXB524327 EGX524325:EGX524327 EQT524325:EQT524327 FAP524325:FAP524327 FKL524325:FKL524327 FUH524325:FUH524327 GED524325:GED524327 GNZ524325:GNZ524327 GXV524325:GXV524327 HHR524325:HHR524327 HRN524325:HRN524327 IBJ524325:IBJ524327 ILF524325:ILF524327 IVB524325:IVB524327 JEX524325:JEX524327 JOT524325:JOT524327 JYP524325:JYP524327 KIL524325:KIL524327 KSH524325:KSH524327 LCD524325:LCD524327 LLZ524325:LLZ524327 LVV524325:LVV524327 MFR524325:MFR524327 MPN524325:MPN524327 MZJ524325:MZJ524327 NJF524325:NJF524327 NTB524325:NTB524327 OCX524325:OCX524327 OMT524325:OMT524327 OWP524325:OWP524327 PGL524325:PGL524327 PQH524325:PQH524327 QAD524325:QAD524327 QJZ524325:QJZ524327 QTV524325:QTV524327 RDR524325:RDR524327 RNN524325:RNN524327 RXJ524325:RXJ524327 SHF524325:SHF524327 SRB524325:SRB524327 TAX524325:TAX524327 TKT524325:TKT524327 TUP524325:TUP524327 UEL524325:UEL524327 UOH524325:UOH524327 UYD524325:UYD524327 VHZ524325:VHZ524327 VRV524325:VRV524327 WBR524325:WBR524327 WLN524325:WLN524327 WVJ524325:WVJ524327 B589861:B589863 IX589861:IX589863 ST589861:ST589863 ACP589861:ACP589863 AML589861:AML589863 AWH589861:AWH589863 BGD589861:BGD589863 BPZ589861:BPZ589863 BZV589861:BZV589863 CJR589861:CJR589863 CTN589861:CTN589863 DDJ589861:DDJ589863 DNF589861:DNF589863 DXB589861:DXB589863 EGX589861:EGX589863 EQT589861:EQT589863 FAP589861:FAP589863 FKL589861:FKL589863 FUH589861:FUH589863 GED589861:GED589863 GNZ589861:GNZ589863 GXV589861:GXV589863 HHR589861:HHR589863 HRN589861:HRN589863 IBJ589861:IBJ589863 ILF589861:ILF589863 IVB589861:IVB589863 JEX589861:JEX589863 JOT589861:JOT589863 JYP589861:JYP589863 KIL589861:KIL589863 KSH589861:KSH589863 LCD589861:LCD589863 LLZ589861:LLZ589863 LVV589861:LVV589863 MFR589861:MFR589863 MPN589861:MPN589863 MZJ589861:MZJ589863 NJF589861:NJF589863 NTB589861:NTB589863 OCX589861:OCX589863 OMT589861:OMT589863 OWP589861:OWP589863 PGL589861:PGL589863 PQH589861:PQH589863 QAD589861:QAD589863 QJZ589861:QJZ589863 QTV589861:QTV589863 RDR589861:RDR589863 RNN589861:RNN589863 RXJ589861:RXJ589863 SHF589861:SHF589863 SRB589861:SRB589863 TAX589861:TAX589863 TKT589861:TKT589863 TUP589861:TUP589863 UEL589861:UEL589863 UOH589861:UOH589863 UYD589861:UYD589863 VHZ589861:VHZ589863 VRV589861:VRV589863 WBR589861:WBR589863 WLN589861:WLN589863 WVJ589861:WVJ589863 B655397:B655399 IX655397:IX655399 ST655397:ST655399 ACP655397:ACP655399 AML655397:AML655399 AWH655397:AWH655399 BGD655397:BGD655399 BPZ655397:BPZ655399 BZV655397:BZV655399 CJR655397:CJR655399 CTN655397:CTN655399 DDJ655397:DDJ655399 DNF655397:DNF655399 DXB655397:DXB655399 EGX655397:EGX655399 EQT655397:EQT655399 FAP655397:FAP655399 FKL655397:FKL655399 FUH655397:FUH655399 GED655397:GED655399 GNZ655397:GNZ655399 GXV655397:GXV655399 HHR655397:HHR655399 HRN655397:HRN655399 IBJ655397:IBJ655399 ILF655397:ILF655399 IVB655397:IVB655399 JEX655397:JEX655399 JOT655397:JOT655399 JYP655397:JYP655399 KIL655397:KIL655399 KSH655397:KSH655399 LCD655397:LCD655399 LLZ655397:LLZ655399 LVV655397:LVV655399 MFR655397:MFR655399 MPN655397:MPN655399 MZJ655397:MZJ655399 NJF655397:NJF655399 NTB655397:NTB655399 OCX655397:OCX655399 OMT655397:OMT655399 OWP655397:OWP655399 PGL655397:PGL655399 PQH655397:PQH655399 QAD655397:QAD655399 QJZ655397:QJZ655399 QTV655397:QTV655399 RDR655397:RDR655399 RNN655397:RNN655399 RXJ655397:RXJ655399 SHF655397:SHF655399 SRB655397:SRB655399 TAX655397:TAX655399 TKT655397:TKT655399 TUP655397:TUP655399 UEL655397:UEL655399 UOH655397:UOH655399 UYD655397:UYD655399 VHZ655397:VHZ655399 VRV655397:VRV655399 WBR655397:WBR655399 WLN655397:WLN655399 WVJ655397:WVJ655399 B720933:B720935 IX720933:IX720935 ST720933:ST720935 ACP720933:ACP720935 AML720933:AML720935 AWH720933:AWH720935 BGD720933:BGD720935 BPZ720933:BPZ720935 BZV720933:BZV720935 CJR720933:CJR720935 CTN720933:CTN720935 DDJ720933:DDJ720935 DNF720933:DNF720935 DXB720933:DXB720935 EGX720933:EGX720935 EQT720933:EQT720935 FAP720933:FAP720935 FKL720933:FKL720935 FUH720933:FUH720935 GED720933:GED720935 GNZ720933:GNZ720935 GXV720933:GXV720935 HHR720933:HHR720935 HRN720933:HRN720935 IBJ720933:IBJ720935 ILF720933:ILF720935 IVB720933:IVB720935 JEX720933:JEX720935 JOT720933:JOT720935 JYP720933:JYP720935 KIL720933:KIL720935 KSH720933:KSH720935 LCD720933:LCD720935 LLZ720933:LLZ720935 LVV720933:LVV720935 MFR720933:MFR720935 MPN720933:MPN720935 MZJ720933:MZJ720935 NJF720933:NJF720935 NTB720933:NTB720935 OCX720933:OCX720935 OMT720933:OMT720935 OWP720933:OWP720935 PGL720933:PGL720935 PQH720933:PQH720935 QAD720933:QAD720935 QJZ720933:QJZ720935 QTV720933:QTV720935 RDR720933:RDR720935 RNN720933:RNN720935 RXJ720933:RXJ720935 SHF720933:SHF720935 SRB720933:SRB720935 TAX720933:TAX720935 TKT720933:TKT720935 TUP720933:TUP720935 UEL720933:UEL720935 UOH720933:UOH720935 UYD720933:UYD720935 VHZ720933:VHZ720935 VRV720933:VRV720935 WBR720933:WBR720935 WLN720933:WLN720935 WVJ720933:WVJ720935 B786469:B786471 IX786469:IX786471 ST786469:ST786471 ACP786469:ACP786471 AML786469:AML786471 AWH786469:AWH786471 BGD786469:BGD786471 BPZ786469:BPZ786471 BZV786469:BZV786471 CJR786469:CJR786471 CTN786469:CTN786471 DDJ786469:DDJ786471 DNF786469:DNF786471 DXB786469:DXB786471 EGX786469:EGX786471 EQT786469:EQT786471 FAP786469:FAP786471 FKL786469:FKL786471 FUH786469:FUH786471 GED786469:GED786471 GNZ786469:GNZ786471 GXV786469:GXV786471 HHR786469:HHR786471 HRN786469:HRN786471 IBJ786469:IBJ786471 ILF786469:ILF786471 IVB786469:IVB786471 JEX786469:JEX786471 JOT786469:JOT786471 JYP786469:JYP786471 KIL786469:KIL786471 KSH786469:KSH786471 LCD786469:LCD786471 LLZ786469:LLZ786471 LVV786469:LVV786471 MFR786469:MFR786471 MPN786469:MPN786471 MZJ786469:MZJ786471 NJF786469:NJF786471 NTB786469:NTB786471 OCX786469:OCX786471 OMT786469:OMT786471 OWP786469:OWP786471 PGL786469:PGL786471 PQH786469:PQH786471 QAD786469:QAD786471 QJZ786469:QJZ786471 QTV786469:QTV786471 RDR786469:RDR786471 RNN786469:RNN786471 RXJ786469:RXJ786471 SHF786469:SHF786471 SRB786469:SRB786471 TAX786469:TAX786471 TKT786469:TKT786471 TUP786469:TUP786471 UEL786469:UEL786471 UOH786469:UOH786471 UYD786469:UYD786471 VHZ786469:VHZ786471 VRV786469:VRV786471 WBR786469:WBR786471 WLN786469:WLN786471 WVJ786469:WVJ786471 B852005:B852007 IX852005:IX852007 ST852005:ST852007 ACP852005:ACP852007 AML852005:AML852007 AWH852005:AWH852007 BGD852005:BGD852007 BPZ852005:BPZ852007 BZV852005:BZV852007 CJR852005:CJR852007 CTN852005:CTN852007 DDJ852005:DDJ852007 DNF852005:DNF852007 DXB852005:DXB852007 EGX852005:EGX852007 EQT852005:EQT852007 FAP852005:FAP852007 FKL852005:FKL852007 FUH852005:FUH852007 GED852005:GED852007 GNZ852005:GNZ852007 GXV852005:GXV852007 HHR852005:HHR852007 HRN852005:HRN852007 IBJ852005:IBJ852007 ILF852005:ILF852007 IVB852005:IVB852007 JEX852005:JEX852007 JOT852005:JOT852007 JYP852005:JYP852007 KIL852005:KIL852007 KSH852005:KSH852007 LCD852005:LCD852007 LLZ852005:LLZ852007 LVV852005:LVV852007 MFR852005:MFR852007 MPN852005:MPN852007 MZJ852005:MZJ852007 NJF852005:NJF852007 NTB852005:NTB852007 OCX852005:OCX852007 OMT852005:OMT852007 OWP852005:OWP852007 PGL852005:PGL852007 PQH852005:PQH852007 QAD852005:QAD852007 QJZ852005:QJZ852007 QTV852005:QTV852007 RDR852005:RDR852007 RNN852005:RNN852007 RXJ852005:RXJ852007 SHF852005:SHF852007 SRB852005:SRB852007 TAX852005:TAX852007 TKT852005:TKT852007 TUP852005:TUP852007 UEL852005:UEL852007 UOH852005:UOH852007 UYD852005:UYD852007 VHZ852005:VHZ852007 VRV852005:VRV852007 WBR852005:WBR852007 WLN852005:WLN852007 WVJ852005:WVJ852007 B917541:B917543 IX917541:IX917543 ST917541:ST917543 ACP917541:ACP917543 AML917541:AML917543 AWH917541:AWH917543 BGD917541:BGD917543 BPZ917541:BPZ917543 BZV917541:BZV917543 CJR917541:CJR917543 CTN917541:CTN917543 DDJ917541:DDJ917543 DNF917541:DNF917543 DXB917541:DXB917543 EGX917541:EGX917543 EQT917541:EQT917543 FAP917541:FAP917543 FKL917541:FKL917543 FUH917541:FUH917543 GED917541:GED917543 GNZ917541:GNZ917543 GXV917541:GXV917543 HHR917541:HHR917543 HRN917541:HRN917543 IBJ917541:IBJ917543 ILF917541:ILF917543 IVB917541:IVB917543 JEX917541:JEX917543 JOT917541:JOT917543 JYP917541:JYP917543 KIL917541:KIL917543 KSH917541:KSH917543 LCD917541:LCD917543 LLZ917541:LLZ917543 LVV917541:LVV917543 MFR917541:MFR917543 MPN917541:MPN917543 MZJ917541:MZJ917543 NJF917541:NJF917543 NTB917541:NTB917543 OCX917541:OCX917543 OMT917541:OMT917543 OWP917541:OWP917543 PGL917541:PGL917543 PQH917541:PQH917543 QAD917541:QAD917543 QJZ917541:QJZ917543 QTV917541:QTV917543 RDR917541:RDR917543 RNN917541:RNN917543 RXJ917541:RXJ917543 SHF917541:SHF917543 SRB917541:SRB917543 TAX917541:TAX917543 TKT917541:TKT917543 TUP917541:TUP917543 UEL917541:UEL917543 UOH917541:UOH917543 UYD917541:UYD917543 VHZ917541:VHZ917543 VRV917541:VRV917543 WBR917541:WBR917543 WLN917541:WLN917543 WVJ917541:WVJ917543 B983077:B983079 IX983077:IX983079 ST983077:ST983079 ACP983077:ACP983079 AML983077:AML983079 AWH983077:AWH983079 BGD983077:BGD983079 BPZ983077:BPZ983079 BZV983077:BZV983079 CJR983077:CJR983079 CTN983077:CTN983079 DDJ983077:DDJ983079 DNF983077:DNF983079 DXB983077:DXB983079 EGX983077:EGX983079 EQT983077:EQT983079 FAP983077:FAP983079 FKL983077:FKL983079 FUH983077:FUH983079 GED983077:GED983079 GNZ983077:GNZ983079 GXV983077:GXV983079 HHR983077:HHR983079 HRN983077:HRN983079 IBJ983077:IBJ983079 ILF983077:ILF983079 IVB983077:IVB983079 JEX983077:JEX983079 JOT983077:JOT983079 JYP983077:JYP983079 KIL983077:KIL983079 KSH983077:KSH983079 LCD983077:LCD983079 LLZ983077:LLZ983079 LVV983077:LVV983079 MFR983077:MFR983079 MPN983077:MPN983079 MZJ983077:MZJ983079 NJF983077:NJF983079 NTB983077:NTB983079 OCX983077:OCX983079 OMT983077:OMT983079 OWP983077:OWP983079 PGL983077:PGL983079 PQH983077:PQH983079 QAD983077:QAD983079 QJZ983077:QJZ983079 QTV983077:QTV983079 RDR983077:RDR983079 RNN983077:RNN983079 RXJ983077:RXJ983079 SHF983077:SHF983079 SRB983077:SRB983079 TAX983077:TAX983079 TKT983077:TKT983079 TUP983077:TUP983079 UEL983077:UEL983079 UOH983077:UOH983079 UYD983077:UYD983079 VHZ983077:VHZ983079 VRV983077:VRV983079 WBR983077:WBR983079 WLN983077:WLN983079 WVJ983077:WVJ983079" xr:uid="{00000000-0002-0000-0100-000008000000}">
      <formula1>"x"</formula1>
    </dataValidation>
    <dataValidation type="list" allowBlank="1" showInputMessage="1" showErrorMessage="1" errorTitle="Onjuiste invoer" error="Maak een selectie uit de aangegeven mogelijkheden: 'jongen', 'meisje' of 'X'" promptTitle="Geslacht*" prompt="Selecteer: 'jongen', 'meisje' of X" sqref="H4" xr:uid="{878EEBDE-D172-41EE-9D65-0CB4F4303251}">
      <formula1>"jongen,meisje,X"</formula1>
    </dataValidation>
    <dataValidation type="date" operator="lessThan" allowBlank="1" showInputMessage="1" showErrorMessage="1" errorTitle="Geboortedatum" error="De ingevoerde geboortedatum is onjuist. Voer een geldige datum in." promptTitle="Geboortedatum*" prompt="Vul de geboortedatum in (dd-m-jjjj)" sqref="E4" xr:uid="{57BCEB4E-AF7E-4097-AE93-6C857834A8DC}">
      <formula1>TODAY()</formula1>
    </dataValidation>
  </dataValidations>
  <pageMargins left="0.70866141732283472" right="0.70866141732283472" top="0.55118110236220474" bottom="0.55118110236220474" header="0.31496062992125984" footer="0.31496062992125984"/>
  <pageSetup paperSize="9" scale="99" fitToHeight="0" orientation="portrait" horizontalDpi="1200" verticalDpi="1200" r:id="rId1"/>
  <headerFooter>
    <oddFooter>&amp;L&amp;10&amp;K01+049Bron: Houkema, D. (2012). &amp;"-,Cursief"Screeningsinstrument '(Hoog)begaafdheid-In-Zicht'&amp;"-,Standaard". Arnhem: (Hoog)begaafdheid In-Zicht.</oddFooter>
  </headerFooter>
  <ignoredErrors>
    <ignoredError sqref="E9:E10"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rgb="FF22BEC9"/>
  </sheetPr>
  <dimension ref="A1:G103"/>
  <sheetViews>
    <sheetView showRuler="0" zoomScaleNormal="100" workbookViewId="0">
      <selection activeCell="A2" sqref="A2:F2"/>
    </sheetView>
  </sheetViews>
  <sheetFormatPr defaultColWidth="0" defaultRowHeight="14.5" zeroHeight="1"/>
  <cols>
    <col min="1" max="1" width="78" style="2" customWidth="1"/>
    <col min="2" max="2" width="9.1796875" style="3" customWidth="1"/>
    <col min="3" max="6" width="9.1796875" style="1" customWidth="1"/>
    <col min="7" max="7" width="13.1796875" style="10" customWidth="1"/>
    <col min="8" max="16384" width="9.1796875" hidden="1"/>
  </cols>
  <sheetData>
    <row r="1" spans="1:7" ht="21">
      <c r="A1" s="193" t="str">
        <f>"Intakevragenlijst kleuters - Ouders"&amp;IF(ISBLANK(naam),""," van "&amp;naam&amp;" "&amp;achternaam)</f>
        <v>Intakevragenlijst kleuters - Ouders</v>
      </c>
      <c r="B1" s="193"/>
      <c r="C1" s="193"/>
      <c r="D1" s="193"/>
      <c r="E1" s="193"/>
      <c r="F1" s="193"/>
    </row>
    <row r="2" spans="1:7" ht="25" customHeight="1">
      <c r="A2" s="195" t="s">
        <v>91</v>
      </c>
      <c r="B2" s="196"/>
      <c r="C2" s="196"/>
      <c r="D2" s="196"/>
      <c r="E2" s="196"/>
      <c r="F2" s="196"/>
    </row>
    <row r="3" spans="1:7" ht="67.5" customHeight="1">
      <c r="A3" s="186"/>
      <c r="B3" s="187"/>
      <c r="C3" s="187"/>
      <c r="D3" s="187"/>
      <c r="E3" s="187"/>
      <c r="F3" s="188"/>
    </row>
    <row r="4" spans="1:7" ht="48.75" customHeight="1">
      <c r="A4" s="194" t="s">
        <v>211</v>
      </c>
      <c r="B4" s="194"/>
      <c r="C4" s="194"/>
      <c r="D4" s="194"/>
      <c r="E4" s="194"/>
      <c r="F4" s="194"/>
    </row>
    <row r="5" spans="1:7" ht="39">
      <c r="A5" s="35" t="str">
        <f>IF(ISBLANK(naam),"Mijn kind …",naam&amp;" …")</f>
        <v>Mijn kind …</v>
      </c>
      <c r="B5" s="39" t="s">
        <v>48</v>
      </c>
      <c r="C5" s="39" t="s">
        <v>49</v>
      </c>
      <c r="D5" s="39" t="s">
        <v>55</v>
      </c>
      <c r="E5" s="39" t="s">
        <v>50</v>
      </c>
      <c r="F5" s="39" t="s">
        <v>51</v>
      </c>
      <c r="G5" s="14"/>
    </row>
    <row r="6" spans="1:7" s="30" customFormat="1" ht="15.5">
      <c r="A6" s="36" t="str">
        <f>Omschrijvingen!A2</f>
        <v>Zelfredzaamheid</v>
      </c>
      <c r="B6" s="197"/>
      <c r="C6" s="198"/>
      <c r="D6" s="198"/>
      <c r="E6" s="198"/>
      <c r="F6" s="199"/>
      <c r="G6" s="29"/>
    </row>
    <row r="7" spans="1:7" s="30" customFormat="1" ht="20.149999999999999" customHeight="1">
      <c r="A7" s="37" t="str">
        <f>Omschrijvingen!A3</f>
        <v>kan zich grotendeels zelf redden 
(eten/drinken, jas/schoenen, wc bezoek)</v>
      </c>
      <c r="B7" s="13"/>
      <c r="C7" s="13"/>
      <c r="D7" s="13"/>
      <c r="E7" s="13"/>
      <c r="F7" s="13"/>
      <c r="G7" s="11" t="str">
        <f>IF(COUNTIF(B7:F7,"x")&gt;1,"Vul één 'x' in","")</f>
        <v/>
      </c>
    </row>
    <row r="8" spans="1:7" s="30" customFormat="1" ht="20.149999999999999" customHeight="1">
      <c r="A8" s="37" t="str">
        <f>Omschrijvingen!A4</f>
        <v>is overdag zindelijk</v>
      </c>
      <c r="B8" s="13"/>
      <c r="C8" s="13"/>
      <c r="D8" s="13"/>
      <c r="E8" s="13"/>
      <c r="F8" s="13"/>
      <c r="G8" s="11" t="str">
        <f t="shared" ref="G8:G9" si="0">IF(COUNTIF(B8:F8,"x")&gt;1,"Vul één 'x' in","")</f>
        <v/>
      </c>
    </row>
    <row r="9" spans="1:7" s="30" customFormat="1" ht="20.149999999999999" customHeight="1">
      <c r="A9" s="37" t="str">
        <f>Omschrijvingen!A5</f>
        <v>is 's nachts zindelijk</v>
      </c>
      <c r="B9" s="13"/>
      <c r="C9" s="13"/>
      <c r="D9" s="13"/>
      <c r="E9" s="13"/>
      <c r="F9" s="13"/>
      <c r="G9" s="11" t="str">
        <f t="shared" si="0"/>
        <v/>
      </c>
    </row>
    <row r="10" spans="1:7" ht="15.5">
      <c r="A10" s="36" t="str">
        <f>Omschrijvingen!A6</f>
        <v>Sociale en emotionele ontwikkeling &amp; Persoonlijkheid</v>
      </c>
      <c r="B10" s="200"/>
      <c r="C10" s="201"/>
      <c r="D10" s="201"/>
      <c r="E10" s="201"/>
      <c r="F10" s="202"/>
      <c r="G10" s="14"/>
    </row>
    <row r="11" spans="1:7" ht="20.149999999999999" customHeight="1">
      <c r="A11" s="37" t="str">
        <f>Omschrijvingen!A7</f>
        <v>zoekt contact met leeftijdgenoten</v>
      </c>
      <c r="B11" s="13"/>
      <c r="C11" s="13"/>
      <c r="D11" s="13"/>
      <c r="E11" s="13"/>
      <c r="F11" s="13"/>
      <c r="G11" s="11" t="str">
        <f t="shared" ref="G11:G23" si="1">IF(COUNTIF(B11:F11,"x")&gt;1,"Vul één 'x' in","")</f>
        <v/>
      </c>
    </row>
    <row r="12" spans="1:7" ht="20.149999999999999" customHeight="1">
      <c r="A12" s="37" t="str">
        <f>Omschrijvingen!A8</f>
        <v>zoekt contact met volwassenen</v>
      </c>
      <c r="B12" s="13"/>
      <c r="C12" s="13"/>
      <c r="D12" s="13"/>
      <c r="E12" s="13"/>
      <c r="F12" s="13"/>
      <c r="G12" s="11" t="str">
        <f t="shared" si="1"/>
        <v/>
      </c>
    </row>
    <row r="13" spans="1:7" ht="20.149999999999999" customHeight="1">
      <c r="A13" s="37" t="str">
        <f>Omschrijvingen!A9</f>
        <v>komt voor zichzelf op</v>
      </c>
      <c r="B13" s="13"/>
      <c r="C13" s="13"/>
      <c r="D13" s="13"/>
      <c r="E13" s="13"/>
      <c r="F13" s="13"/>
      <c r="G13" s="11" t="str">
        <f t="shared" si="1"/>
        <v/>
      </c>
    </row>
    <row r="14" spans="1:7" ht="20.149999999999999" customHeight="1">
      <c r="A14" s="37" t="str">
        <f>Omschrijvingen!A10</f>
        <v>heeft vertrouwen in wat hij/ zij zelf kan</v>
      </c>
      <c r="B14" s="13"/>
      <c r="C14" s="13"/>
      <c r="D14" s="13"/>
      <c r="E14" s="13"/>
      <c r="F14" s="13"/>
      <c r="G14" s="11" t="str">
        <f t="shared" si="1"/>
        <v/>
      </c>
    </row>
    <row r="15" spans="1:7" ht="20.149999999999999" customHeight="1">
      <c r="A15" s="37" t="str">
        <f>Omschrijvingen!A11</f>
        <v>is open en spontaan</v>
      </c>
      <c r="B15" s="13"/>
      <c r="C15" s="13"/>
      <c r="D15" s="13"/>
      <c r="E15" s="13"/>
      <c r="F15" s="13"/>
      <c r="G15" s="11" t="str">
        <f t="shared" si="1"/>
        <v/>
      </c>
    </row>
    <row r="16" spans="1:7" ht="20.149999999999999" customHeight="1">
      <c r="A16" s="37" t="str">
        <f>Omschrijvingen!A12</f>
        <v>is verlegen/teruggetrokken</v>
      </c>
      <c r="B16" s="13"/>
      <c r="C16" s="13"/>
      <c r="D16" s="13"/>
      <c r="E16" s="13"/>
      <c r="F16" s="13"/>
      <c r="G16" s="11" t="str">
        <f t="shared" si="1"/>
        <v/>
      </c>
    </row>
    <row r="17" spans="1:7" ht="20.149999999999999" customHeight="1">
      <c r="A17" s="37" t="str">
        <f>Omschrijvingen!A13</f>
        <v>heeft een eigen mening die hij/zij duidelijk maakt</v>
      </c>
      <c r="B17" s="13"/>
      <c r="C17" s="13"/>
      <c r="D17" s="13"/>
      <c r="E17" s="13"/>
      <c r="F17" s="13"/>
      <c r="G17" s="11" t="str">
        <f t="shared" si="1"/>
        <v/>
      </c>
    </row>
    <row r="18" spans="1:7" ht="20.149999999999999" customHeight="1">
      <c r="A18" s="37" t="str">
        <f>Omschrijvingen!A14</f>
        <v>is nieuwsgierig</v>
      </c>
      <c r="B18" s="13"/>
      <c r="C18" s="13"/>
      <c r="D18" s="13"/>
      <c r="E18" s="13"/>
      <c r="F18" s="13"/>
      <c r="G18" s="11" t="str">
        <f t="shared" si="1"/>
        <v/>
      </c>
    </row>
    <row r="19" spans="1:7" ht="20.149999999999999" customHeight="1">
      <c r="A19" s="37" t="str">
        <f>Omschrijvingen!A15</f>
        <v>heeft een goed geheugen</v>
      </c>
      <c r="B19" s="13"/>
      <c r="C19" s="13"/>
      <c r="D19" s="13"/>
      <c r="E19" s="13"/>
      <c r="F19" s="13"/>
      <c r="G19" s="11" t="str">
        <f t="shared" si="1"/>
        <v/>
      </c>
    </row>
    <row r="20" spans="1:7" ht="20.149999999999999" customHeight="1">
      <c r="A20" s="37" t="str">
        <f>Omschrijvingen!A16</f>
        <v>kan gemakkelijk wennen in nieuwe situaties</v>
      </c>
      <c r="B20" s="13"/>
      <c r="C20" s="13"/>
      <c r="D20" s="13"/>
      <c r="E20" s="13"/>
      <c r="F20" s="13"/>
      <c r="G20" s="11" t="str">
        <f t="shared" si="1"/>
        <v/>
      </c>
    </row>
    <row r="21" spans="1:7" ht="20.149999999999999" customHeight="1">
      <c r="A21" s="37" t="str">
        <f>Omschrijvingen!A17</f>
        <v>kan zich aan regels en afspraken houden</v>
      </c>
      <c r="B21" s="13"/>
      <c r="C21" s="13"/>
      <c r="D21" s="13"/>
      <c r="E21" s="13"/>
      <c r="F21" s="13"/>
      <c r="G21" s="11" t="str">
        <f t="shared" si="1"/>
        <v/>
      </c>
    </row>
    <row r="22" spans="1:7" ht="20.149999999999999" customHeight="1">
      <c r="A22" s="37" t="str">
        <f>Omschrijvingen!A18</f>
        <v>kan omgaan met de eigen emoties</v>
      </c>
      <c r="B22" s="13"/>
      <c r="C22" s="13"/>
      <c r="D22" s="13"/>
      <c r="E22" s="13"/>
      <c r="F22" s="13"/>
      <c r="G22" s="11" t="str">
        <f t="shared" si="1"/>
        <v/>
      </c>
    </row>
    <row r="23" spans="1:7" ht="20.149999999999999" customHeight="1">
      <c r="A23" s="37" t="str">
        <f>Omschrijvingen!A19</f>
        <v>is beweeglijk</v>
      </c>
      <c r="B23" s="13"/>
      <c r="C23" s="13"/>
      <c r="D23" s="13"/>
      <c r="E23" s="13"/>
      <c r="F23" s="13"/>
      <c r="G23" s="11" t="str">
        <f t="shared" si="1"/>
        <v/>
      </c>
    </row>
    <row r="24" spans="1:7" ht="15.5">
      <c r="A24" s="36" t="str">
        <f>Omschrijvingen!A20</f>
        <v>Spel- en leerontwikkeling</v>
      </c>
      <c r="B24" s="200"/>
      <c r="C24" s="201"/>
      <c r="D24" s="201"/>
      <c r="E24" s="201"/>
      <c r="F24" s="202"/>
      <c r="G24" s="14"/>
    </row>
    <row r="25" spans="1:7" ht="20.149999999999999" customHeight="1">
      <c r="A25" s="37" t="str">
        <f>Omschrijvingen!A21</f>
        <v>komt gemakkelijk tot spelen</v>
      </c>
      <c r="B25" s="13"/>
      <c r="C25" s="13"/>
      <c r="D25" s="13"/>
      <c r="E25" s="13"/>
      <c r="F25" s="13"/>
      <c r="G25" s="11" t="str">
        <f>IF(COUNTIF(B25:F25,"x")&gt;1,"Vul één 'x' in","")</f>
        <v/>
      </c>
    </row>
    <row r="26" spans="1:7" ht="20.149999999999999" customHeight="1">
      <c r="A26" s="37" t="str">
        <f>Omschrijvingen!A22</f>
        <v>speelt met leeftijdgenoten</v>
      </c>
      <c r="B26" s="13"/>
      <c r="C26" s="13"/>
      <c r="D26" s="13"/>
      <c r="E26" s="13"/>
      <c r="F26" s="13"/>
      <c r="G26" s="11" t="str">
        <f>IF(COUNTIF(B26:F26,"x")&gt;1,"Vul één 'x' in","")</f>
        <v/>
      </c>
    </row>
    <row r="27" spans="1:7" ht="20.149999999999999" customHeight="1">
      <c r="A27" s="37" t="str">
        <f>Omschrijvingen!A23</f>
        <v>speelt naast leeftijdgenoten (speelt zijn eigen spel)</v>
      </c>
      <c r="B27" s="13"/>
      <c r="C27" s="13"/>
      <c r="D27" s="13"/>
      <c r="E27" s="13"/>
      <c r="F27" s="13"/>
      <c r="G27" s="11" t="str">
        <f t="shared" ref="G27:G50" si="2">IF(COUNTIF(B27:F27,"x")&gt;1,"Vul één 'x' in","")</f>
        <v/>
      </c>
    </row>
    <row r="28" spans="1:7" ht="20.149999999999999" customHeight="1">
      <c r="A28" s="37" t="str">
        <f>Omschrijvingen!A24</f>
        <v>speelt graag alleen</v>
      </c>
      <c r="B28" s="13"/>
      <c r="C28" s="13"/>
      <c r="D28" s="13"/>
      <c r="E28" s="13"/>
      <c r="F28" s="13"/>
      <c r="G28" s="11" t="str">
        <f t="shared" si="2"/>
        <v/>
      </c>
    </row>
    <row r="29" spans="1:7" ht="20.149999999999999" customHeight="1">
      <c r="A29" s="37" t="str">
        <f>Omschrijvingen!A25</f>
        <v>neemt initiatief</v>
      </c>
      <c r="B29" s="13"/>
      <c r="C29" s="13"/>
      <c r="D29" s="13"/>
      <c r="E29" s="13"/>
      <c r="F29" s="13"/>
      <c r="G29" s="11" t="str">
        <f t="shared" si="2"/>
        <v/>
      </c>
    </row>
    <row r="30" spans="1:7" ht="20.149999999999999" customHeight="1">
      <c r="A30" s="37" t="str">
        <f>Omschrijvingen!A26</f>
        <v>neemt de leiding</v>
      </c>
      <c r="B30" s="13"/>
      <c r="C30" s="13"/>
      <c r="D30" s="13"/>
      <c r="E30" s="13"/>
      <c r="F30" s="13"/>
      <c r="G30" s="11" t="str">
        <f t="shared" si="2"/>
        <v/>
      </c>
    </row>
    <row r="31" spans="1:7" ht="20.149999999999999" customHeight="1">
      <c r="A31" s="37" t="str">
        <f>Omschrijvingen!A27</f>
        <v>wil de omgeving precies kennen</v>
      </c>
      <c r="B31" s="13"/>
      <c r="C31" s="13"/>
      <c r="D31" s="13"/>
      <c r="E31" s="13"/>
      <c r="F31" s="13"/>
      <c r="G31" s="11" t="str">
        <f t="shared" si="2"/>
        <v/>
      </c>
    </row>
    <row r="32" spans="1:7" ht="20.149999999999999" customHeight="1">
      <c r="A32" s="37" t="str">
        <f>Omschrijvingen!A28</f>
        <v>wil alles ontdekken en is geïnteresseerd in nieuwe materialen/ omgeving</v>
      </c>
      <c r="B32" s="13"/>
      <c r="C32" s="13"/>
      <c r="D32" s="13"/>
      <c r="E32" s="13"/>
      <c r="F32" s="13"/>
      <c r="G32" s="11" t="str">
        <f t="shared" si="2"/>
        <v/>
      </c>
    </row>
    <row r="33" spans="1:7" ht="20.149999999999999" customHeight="1">
      <c r="A33" s="37" t="str">
        <f>Omschrijvingen!A29</f>
        <v>begrijpt de wereld om hem/haar heen</v>
      </c>
      <c r="B33" s="13"/>
      <c r="C33" s="13"/>
      <c r="D33" s="13"/>
      <c r="E33" s="13"/>
      <c r="F33" s="13"/>
      <c r="G33" s="11" t="str">
        <f t="shared" si="2"/>
        <v/>
      </c>
    </row>
    <row r="34" spans="1:7" ht="20.149999999999999" customHeight="1">
      <c r="A34" s="37" t="str">
        <f>Omschrijvingen!A30</f>
        <v>stelt waarom-vragen</v>
      </c>
      <c r="B34" s="13"/>
      <c r="C34" s="13"/>
      <c r="D34" s="13"/>
      <c r="E34" s="13"/>
      <c r="F34" s="13"/>
      <c r="G34" s="11" t="str">
        <f t="shared" si="2"/>
        <v/>
      </c>
    </row>
    <row r="35" spans="1:7" ht="20.149999999999999" customHeight="1">
      <c r="A35" s="37" t="str">
        <f>Omschrijvingen!A31</f>
        <v>leert door uitproberen en oefenen</v>
      </c>
      <c r="B35" s="13"/>
      <c r="C35" s="13"/>
      <c r="D35" s="13"/>
      <c r="E35" s="13"/>
      <c r="F35" s="13"/>
      <c r="G35" s="11" t="str">
        <f t="shared" si="2"/>
        <v/>
      </c>
    </row>
    <row r="36" spans="1:7" ht="20.149999999999999" customHeight="1">
      <c r="A36" s="37" t="str">
        <f>Omschrijvingen!A32</f>
        <v>vraagt hulp als hij/zij dat nodig vindt</v>
      </c>
      <c r="B36" s="13"/>
      <c r="C36" s="13"/>
      <c r="D36" s="13"/>
      <c r="E36" s="13"/>
      <c r="F36" s="13"/>
      <c r="G36" s="11" t="str">
        <f t="shared" si="2"/>
        <v/>
      </c>
    </row>
    <row r="37" spans="1:7" ht="20.149999999999999" customHeight="1">
      <c r="A37" s="37" t="str">
        <f>Omschrijvingen!A33</f>
        <v>is bang om fouten te maken</v>
      </c>
      <c r="B37" s="13"/>
      <c r="C37" s="13"/>
      <c r="D37" s="13"/>
      <c r="E37" s="13"/>
      <c r="F37" s="13"/>
      <c r="G37" s="11" t="str">
        <f t="shared" si="2"/>
        <v/>
      </c>
    </row>
    <row r="38" spans="1:7" ht="20.149999999999999" customHeight="1">
      <c r="A38" s="37" t="str">
        <f>Omschrijvingen!A34</f>
        <v>zoekt zelfstandig iets uit</v>
      </c>
      <c r="B38" s="13"/>
      <c r="C38" s="13"/>
      <c r="D38" s="13"/>
      <c r="E38" s="13"/>
      <c r="F38" s="13"/>
      <c r="G38" s="11" t="str">
        <f t="shared" si="2"/>
        <v/>
      </c>
    </row>
    <row r="39" spans="1:7" ht="20.149999999999999" customHeight="1">
      <c r="A39" s="37" t="str">
        <f>Omschrijvingen!A35</f>
        <v>werkt nauwkeurig</v>
      </c>
      <c r="B39" s="13"/>
      <c r="C39" s="13"/>
      <c r="D39" s="13"/>
      <c r="E39" s="13"/>
      <c r="F39" s="13"/>
      <c r="G39" s="11" t="str">
        <f t="shared" si="2"/>
        <v/>
      </c>
    </row>
    <row r="40" spans="1:7" ht="20.149999999999999" customHeight="1">
      <c r="A40" s="37" t="str">
        <f>Omschrijvingen!A36</f>
        <v>kan geconcentreerd met een activiteit bezig zijn</v>
      </c>
      <c r="B40" s="13"/>
      <c r="C40" s="13"/>
      <c r="D40" s="13"/>
      <c r="E40" s="13"/>
      <c r="F40" s="13"/>
      <c r="G40" s="11" t="str">
        <f t="shared" si="2"/>
        <v/>
      </c>
    </row>
    <row r="41" spans="1:7" ht="20.149999999999999" customHeight="1">
      <c r="A41" s="37" t="str">
        <f>Omschrijvingen!A37</f>
        <v>voert ideeën en plannen uit</v>
      </c>
      <c r="B41" s="13"/>
      <c r="C41" s="13"/>
      <c r="D41" s="13"/>
      <c r="E41" s="13"/>
      <c r="F41" s="13"/>
      <c r="G41" s="11" t="str">
        <f t="shared" si="2"/>
        <v/>
      </c>
    </row>
    <row r="42" spans="1:7" ht="20.149999999999999" customHeight="1">
      <c r="A42" s="37" t="str">
        <f>Omschrijvingen!A38</f>
        <v>denkt eerst even na voordat hij/zij iets doet</v>
      </c>
      <c r="B42" s="13"/>
      <c r="C42" s="13"/>
      <c r="D42" s="13"/>
      <c r="E42" s="13"/>
      <c r="F42" s="13"/>
      <c r="G42" s="11" t="str">
        <f t="shared" si="2"/>
        <v/>
      </c>
    </row>
    <row r="43" spans="1:7" ht="20.149999999999999" customHeight="1">
      <c r="A43" s="37" t="str">
        <f>Omschrijvingen!A39</f>
        <v>heeft diepgaande interesse in bepaalde onderwerpen</v>
      </c>
      <c r="B43" s="13"/>
      <c r="C43" s="13"/>
      <c r="D43" s="13"/>
      <c r="E43" s="13"/>
      <c r="F43" s="13"/>
      <c r="G43" s="11" t="str">
        <f t="shared" si="2"/>
        <v/>
      </c>
    </row>
    <row r="44" spans="1:7" ht="20.149999999999999" customHeight="1">
      <c r="A44" s="37" t="str">
        <f>Omschrijvingen!A40</f>
        <v>heeft interesse in puzzelen</v>
      </c>
      <c r="B44" s="13"/>
      <c r="C44" s="13"/>
      <c r="D44" s="13"/>
      <c r="E44" s="13"/>
      <c r="F44" s="13"/>
      <c r="G44" s="11" t="str">
        <f t="shared" si="2"/>
        <v/>
      </c>
    </row>
    <row r="45" spans="1:7" ht="20.149999999999999" customHeight="1">
      <c r="A45" s="37" t="str">
        <f>Omschrijvingen!A41</f>
        <v>heeft interesse in tekenen</v>
      </c>
      <c r="B45" s="13"/>
      <c r="C45" s="13"/>
      <c r="D45" s="13"/>
      <c r="E45" s="13"/>
      <c r="F45" s="13"/>
      <c r="G45" s="11" t="str">
        <f t="shared" si="2"/>
        <v/>
      </c>
    </row>
    <row r="46" spans="1:7" ht="20.149999999999999" customHeight="1">
      <c r="A46" s="37" t="str">
        <f>Omschrijvingen!A42</f>
        <v>heeft interesse in knutselen</v>
      </c>
      <c r="B46" s="13"/>
      <c r="C46" s="13"/>
      <c r="D46" s="13"/>
      <c r="E46" s="13"/>
      <c r="F46" s="13"/>
      <c r="G46" s="11" t="str">
        <f t="shared" si="2"/>
        <v/>
      </c>
    </row>
    <row r="47" spans="1:7" ht="20.149999999999999" customHeight="1">
      <c r="A47" s="37" t="str">
        <f>Omschrijvingen!A43</f>
        <v>heeft interesse in muziek</v>
      </c>
      <c r="B47" s="13"/>
      <c r="C47" s="13"/>
      <c r="D47" s="13"/>
      <c r="E47" s="13"/>
      <c r="F47" s="13"/>
      <c r="G47" s="11" t="str">
        <f t="shared" si="2"/>
        <v/>
      </c>
    </row>
    <row r="48" spans="1:7" ht="20.149999999999999" customHeight="1">
      <c r="A48" s="37" t="str">
        <f>Omschrijvingen!A44</f>
        <v>heeft interesse in bouw- en constructiemateriaal</v>
      </c>
      <c r="B48" s="13"/>
      <c r="C48" s="13"/>
      <c r="D48" s="13"/>
      <c r="E48" s="13"/>
      <c r="F48" s="13"/>
      <c r="G48" s="11" t="str">
        <f t="shared" si="2"/>
        <v/>
      </c>
    </row>
    <row r="49" spans="1:7" ht="20.149999999999999" customHeight="1">
      <c r="A49" s="37" t="str">
        <f>Omschrijvingen!A45</f>
        <v>bouwt bouwplaten na</v>
      </c>
      <c r="B49" s="13"/>
      <c r="C49" s="13"/>
      <c r="D49" s="13"/>
      <c r="E49" s="13"/>
      <c r="F49" s="13"/>
      <c r="G49" s="11" t="str">
        <f t="shared" si="2"/>
        <v/>
      </c>
    </row>
    <row r="50" spans="1:7" ht="20.149999999999999" customHeight="1">
      <c r="A50" s="37" t="str">
        <f>Omschrijvingen!A46</f>
        <v>heeft fantasiespel en doen-alsof spel</v>
      </c>
      <c r="B50" s="13"/>
      <c r="C50" s="13"/>
      <c r="D50" s="13"/>
      <c r="E50" s="13"/>
      <c r="F50" s="13"/>
      <c r="G50" s="11" t="str">
        <f t="shared" si="2"/>
        <v/>
      </c>
    </row>
    <row r="51" spans="1:7" ht="15.5">
      <c r="A51" s="36" t="str">
        <f>Omschrijvingen!A47</f>
        <v>Ontluikende geletterdheid &amp; Taal-/spraakontwikkeling</v>
      </c>
      <c r="B51" s="200"/>
      <c r="C51" s="201"/>
      <c r="D51" s="201"/>
      <c r="E51" s="201"/>
      <c r="F51" s="202"/>
      <c r="G51" s="14"/>
    </row>
    <row r="52" spans="1:7" ht="20.149999999999999" customHeight="1">
      <c r="A52" s="37" t="str">
        <f>Omschrijvingen!A48</f>
        <v>heeft interesse in versjes/liedjes</v>
      </c>
      <c r="B52" s="13"/>
      <c r="C52" s="13"/>
      <c r="D52" s="13"/>
      <c r="E52" s="13"/>
      <c r="F52" s="13"/>
      <c r="G52" s="11" t="str">
        <f t="shared" ref="G52:G58" si="3">IF(COUNTIF(B52:F52,"x")&gt;1,"Vul één 'x' in","")</f>
        <v/>
      </c>
    </row>
    <row r="53" spans="1:7" ht="20.149999999999999" customHeight="1">
      <c r="A53" s="37" t="str">
        <f>Omschrijvingen!A49</f>
        <v>begrijpt wat er wordt gezegd</v>
      </c>
      <c r="B53" s="13"/>
      <c r="C53" s="13"/>
      <c r="D53" s="13"/>
      <c r="E53" s="13"/>
      <c r="F53" s="13"/>
      <c r="G53" s="11" t="str">
        <f t="shared" si="3"/>
        <v/>
      </c>
    </row>
    <row r="54" spans="1:7" ht="20.149999999999999" customHeight="1">
      <c r="A54" s="37" t="str">
        <f>Omschrijvingen!A50</f>
        <v>vraagt naar betekenis van woorden</v>
      </c>
      <c r="B54" s="13"/>
      <c r="C54" s="13"/>
      <c r="D54" s="13"/>
      <c r="E54" s="13"/>
      <c r="F54" s="13"/>
      <c r="G54" s="11" t="str">
        <f t="shared" si="3"/>
        <v/>
      </c>
    </row>
    <row r="55" spans="1:7" ht="20.149999999999999" customHeight="1">
      <c r="A55" s="37" t="str">
        <f>Omschrijvingen!A51</f>
        <v>wil moeilijke woorden begrijpen</v>
      </c>
      <c r="B55" s="13"/>
      <c r="C55" s="13"/>
      <c r="D55" s="13"/>
      <c r="E55" s="13"/>
      <c r="F55" s="13"/>
      <c r="G55" s="11" t="str">
        <f t="shared" si="3"/>
        <v/>
      </c>
    </row>
    <row r="56" spans="1:7" ht="20.149999999999999" customHeight="1">
      <c r="A56" s="37" t="str">
        <f>Omschrijvingen!A52</f>
        <v>beschikt over een ruime woordenschat</v>
      </c>
      <c r="B56" s="13"/>
      <c r="C56" s="13"/>
      <c r="D56" s="13"/>
      <c r="E56" s="13"/>
      <c r="F56" s="13"/>
      <c r="G56" s="11" t="str">
        <f t="shared" si="3"/>
        <v/>
      </c>
    </row>
    <row r="57" spans="1:7" ht="20.149999999999999" customHeight="1">
      <c r="A57" s="37" t="str">
        <f>Omschrijvingen!A53</f>
        <v>gebruikt 'dus'-zinnen (oorzaak-gevolg)</v>
      </c>
      <c r="B57" s="13"/>
      <c r="C57" s="13"/>
      <c r="D57" s="13"/>
      <c r="E57" s="13"/>
      <c r="F57" s="13"/>
      <c r="G57" s="11" t="str">
        <f t="shared" si="3"/>
        <v/>
      </c>
    </row>
    <row r="58" spans="1:7" ht="20.149999999999999" customHeight="1">
      <c r="A58" s="37" t="str">
        <f>Omschrijvingen!A54</f>
        <v>praat in goede zinnen</v>
      </c>
      <c r="B58" s="13"/>
      <c r="C58" s="13"/>
      <c r="D58" s="13"/>
      <c r="E58" s="13"/>
      <c r="F58" s="13"/>
      <c r="G58" s="11" t="str">
        <f t="shared" si="3"/>
        <v/>
      </c>
    </row>
    <row r="59" spans="1:7" ht="20.149999999999999" customHeight="1">
      <c r="A59" s="37" t="str">
        <f>Omschrijvingen!A55</f>
        <v>heeft interesse in letters/ lezen</v>
      </c>
      <c r="B59" s="13"/>
      <c r="C59" s="13"/>
      <c r="D59" s="13"/>
      <c r="E59" s="13"/>
      <c r="F59" s="13"/>
      <c r="G59" s="11" t="str">
        <f>IF(COUNTIF(B59:F59,"x")&gt;1,"Vul één 'x' in","")</f>
        <v/>
      </c>
    </row>
    <row r="60" spans="1:7" ht="20.149999999999999" customHeight="1">
      <c r="A60" s="41" t="str">
        <f>Omschrijvingen!A56&amp;IF(OR(E59="x",F59="x")," (vul een 'x' in achter 'Ja' of 'Nee')","")</f>
        <v>Indien ‘meer’ (&gt;/&gt;&gt;): leest het? Nee / Ja</v>
      </c>
      <c r="B60" s="22" t="str">
        <f>IF(OR($E59="x",$F59="x"),"Nee","")</f>
        <v/>
      </c>
      <c r="C60" s="13"/>
      <c r="D60" s="23"/>
      <c r="E60" s="22" t="str">
        <f>IF(OR($E59="x",$F59="x"),"Ja","")</f>
        <v/>
      </c>
      <c r="F60" s="13"/>
      <c r="G60" s="11" t="str">
        <f>IF(COUNTIF(B60:F60,"x")&gt;1,"Vul één 'x' in","")</f>
        <v/>
      </c>
    </row>
    <row r="61" spans="1:7" ht="20.149999999999999" customHeight="1">
      <c r="A61" s="37" t="str">
        <f>Omschrijvingen!A57</f>
        <v>heeft interesse in schrijven</v>
      </c>
      <c r="B61" s="13"/>
      <c r="C61" s="13"/>
      <c r="D61" s="13"/>
      <c r="E61" s="13"/>
      <c r="F61" s="13"/>
      <c r="G61" s="11" t="str">
        <f>IF(COUNTIF(B61:F61,"x")&gt;1,"Vul één 'x' in","")</f>
        <v/>
      </c>
    </row>
    <row r="62" spans="1:7" ht="20.149999999999999" customHeight="1">
      <c r="A62" s="41" t="str">
        <f>Omschrijvingen!A58&amp;IF(OR(E61="x",F61="x")," (vul een 'x' in achter 'Ja' of 'Nee')","")</f>
        <v>Indien ‘meer’ (&gt;/&gt;&gt;): schrijft het? Nee / Ja</v>
      </c>
      <c r="B62" s="22" t="str">
        <f>IF(OR($E61="x",$F61="x"),"Nee","")</f>
        <v/>
      </c>
      <c r="C62" s="13"/>
      <c r="D62" s="23"/>
      <c r="E62" s="22" t="str">
        <f>IF(OR($E61="x",$F61="x"),"Ja","")</f>
        <v/>
      </c>
      <c r="F62" s="13"/>
      <c r="G62" s="11" t="str">
        <f>IF(COUNTIF(B62:F62,"x")&gt;1,"Vul één 'x' in","")</f>
        <v/>
      </c>
    </row>
    <row r="63" spans="1:7" ht="15.5">
      <c r="A63" s="36" t="str">
        <f>Omschrijvingen!A59</f>
        <v>Ontluikende gecijferdheid &amp; Rekenontwikkeling</v>
      </c>
      <c r="B63" s="200"/>
      <c r="C63" s="201"/>
      <c r="D63" s="201"/>
      <c r="E63" s="201"/>
      <c r="F63" s="202"/>
      <c r="G63" s="14"/>
    </row>
    <row r="64" spans="1:7" ht="20.149999999999999" customHeight="1">
      <c r="A64" s="37" t="str">
        <f>Omschrijvingen!A60</f>
        <v>heeft interesse in getallen/cijfers</v>
      </c>
      <c r="B64" s="13"/>
      <c r="C64" s="13"/>
      <c r="D64" s="13"/>
      <c r="E64" s="13"/>
      <c r="F64" s="13"/>
      <c r="G64" s="11" t="str">
        <f t="shared" ref="G64:G69" si="4">IF(COUNTIF(B64:F64,"x")&gt;1,"Vul één 'x' in","")</f>
        <v/>
      </c>
    </row>
    <row r="65" spans="1:7" ht="20.149999999999999" customHeight="1">
      <c r="A65" s="37" t="str">
        <f>Omschrijvingen!A61</f>
        <v>telt in de juiste volgorde (1,2,3)</v>
      </c>
      <c r="B65" s="13"/>
      <c r="C65" s="13"/>
      <c r="D65" s="13"/>
      <c r="E65" s="13"/>
      <c r="F65" s="13"/>
      <c r="G65" s="11" t="str">
        <f t="shared" si="4"/>
        <v/>
      </c>
    </row>
    <row r="66" spans="1:7" ht="20.149999999999999" customHeight="1">
      <c r="A66" s="41" t="str">
        <f>Omschrijvingen!A62&amp;IF(OR(E65="x",F65="x")," (vul in achter 'Telt tot:')","")</f>
        <v>Indien 'meer' (&gt;/&gt;&gt;): tot hoever? ……..</v>
      </c>
      <c r="B66" s="22"/>
      <c r="C66" s="21"/>
      <c r="D66" s="23"/>
      <c r="E66" s="22" t="str">
        <f>IF(Omschrijvingen!B61&gt;=score_iets_meer,"Telt tot:","")</f>
        <v/>
      </c>
      <c r="F66" s="13"/>
      <c r="G66" s="11" t="str">
        <f t="shared" si="4"/>
        <v/>
      </c>
    </row>
    <row r="67" spans="1:7" ht="20.149999999999999" customHeight="1">
      <c r="A67" s="37" t="str">
        <f>Omschrijvingen!A63</f>
        <v>kan optellen</v>
      </c>
      <c r="B67" s="13"/>
      <c r="C67" s="13"/>
      <c r="D67" s="13"/>
      <c r="E67" s="13"/>
      <c r="F67" s="13"/>
      <c r="G67" s="11" t="str">
        <f t="shared" si="4"/>
        <v/>
      </c>
    </row>
    <row r="68" spans="1:7" ht="20.149999999999999" customHeight="1">
      <c r="A68" s="37" t="str">
        <f>Omschrijvingen!A64</f>
        <v>vergelijkt  en sorteert (grootte, lengte, kleur , vorm etc.)</v>
      </c>
      <c r="B68" s="13"/>
      <c r="C68" s="13"/>
      <c r="D68" s="13"/>
      <c r="E68" s="13"/>
      <c r="F68" s="13"/>
      <c r="G68" s="11" t="str">
        <f t="shared" si="4"/>
        <v/>
      </c>
    </row>
    <row r="69" spans="1:7" ht="20.149999999999999" customHeight="1">
      <c r="A69" s="37" t="str">
        <f>Omschrijvingen!A65</f>
        <v>heeft besef van tijd (bijvoorbeeld verschil tussen vandaag en morgen)</v>
      </c>
      <c r="B69" s="13"/>
      <c r="C69" s="13"/>
      <c r="D69" s="13"/>
      <c r="E69" s="13"/>
      <c r="F69" s="13"/>
      <c r="G69" s="11" t="str">
        <f t="shared" si="4"/>
        <v/>
      </c>
    </row>
    <row r="70" spans="1:7" ht="15.5">
      <c r="A70" s="36" t="str">
        <f>Omschrijvingen!A66</f>
        <v>Motorische ontwikkeling</v>
      </c>
      <c r="B70" s="200"/>
      <c r="C70" s="201"/>
      <c r="D70" s="201"/>
      <c r="E70" s="201"/>
      <c r="F70" s="202"/>
      <c r="G70" s="14"/>
    </row>
    <row r="71" spans="1:7" ht="40" customHeight="1">
      <c r="A71" s="38" t="str">
        <f>Omschrijvingen!A67</f>
        <v>de fijne motorische bewegingen verlopen soepel en gecoördineerd (kleuren, plakken, tekenen, werken met kleine constructiematerialen)</v>
      </c>
      <c r="B71" s="13"/>
      <c r="C71" s="13"/>
      <c r="D71" s="13"/>
      <c r="E71" s="13"/>
      <c r="F71" s="13"/>
      <c r="G71" s="11" t="str">
        <f>IF(COUNTIF(B71:F71,"x")&gt;1,"Vul één 'x' in","")</f>
        <v/>
      </c>
    </row>
    <row r="72" spans="1:7" ht="40" customHeight="1">
      <c r="A72" s="38" t="str">
        <f>Omschrijvingen!A68</f>
        <v>de grove, doelgerichte bewegingen verlopen soepel en gecoördineerd (rennen, springen, klimmen)</v>
      </c>
      <c r="B72" s="13"/>
      <c r="C72" s="13"/>
      <c r="D72" s="13"/>
      <c r="E72" s="13"/>
      <c r="F72" s="13"/>
      <c r="G72" s="11" t="str">
        <f>IF(COUNTIF(B72:F72,"x")&gt;1,"Vul één 'x' in","")</f>
        <v/>
      </c>
    </row>
    <row r="73" spans="1:7" ht="20.149999999999999" customHeight="1">
      <c r="A73" s="36" t="str">
        <f>Omschrijvingen!A69</f>
        <v>Verwachting ten aanzien van schoolbeleving</v>
      </c>
      <c r="B73" s="203"/>
      <c r="C73" s="204"/>
      <c r="D73" s="204"/>
      <c r="E73" s="204"/>
      <c r="F73" s="205"/>
    </row>
    <row r="74" spans="1:7" ht="20.149999999999999" customHeight="1">
      <c r="A74" s="38" t="str">
        <f>Omschrijvingen!A70</f>
        <v>Hoe zal uw kind het op school doen?</v>
      </c>
      <c r="B74" s="13"/>
      <c r="C74" s="13"/>
      <c r="D74" s="13"/>
      <c r="E74" s="13"/>
      <c r="F74" s="13"/>
      <c r="G74" s="11" t="str">
        <f>IF(COUNTIF(B74:F74,"x")&gt;1,"Vul één 'x' in","")</f>
        <v/>
      </c>
    </row>
    <row r="75" spans="1:7" ht="20.149999999999999" customHeight="1">
      <c r="A75" s="38" t="str">
        <f>Omschrijvingen!A71</f>
        <v>Hoe snel zal uw kind zich ontwikkelen?</v>
      </c>
      <c r="B75" s="13"/>
      <c r="C75" s="13"/>
      <c r="D75" s="13"/>
      <c r="E75" s="13"/>
      <c r="F75" s="13"/>
      <c r="G75" s="11" t="str">
        <f>IF(COUNTIF(B75:F75,"x")&gt;1,"Vul één 'x' in","")</f>
        <v/>
      </c>
    </row>
    <row r="76" spans="1:7" ht="20.149999999999999" customHeight="1">
      <c r="A76" s="38" t="str">
        <f>Omschrijvingen!A72</f>
        <v>Hoe goed zal uw kind spelen/werken?</v>
      </c>
      <c r="B76" s="13"/>
      <c r="C76" s="13"/>
      <c r="D76" s="13"/>
      <c r="E76" s="13"/>
      <c r="F76" s="13"/>
      <c r="G76" s="11" t="str">
        <f>IF(COUNTIF(B76:F76,"x")&gt;1,"Vul één 'x' in","")</f>
        <v/>
      </c>
    </row>
    <row r="77" spans="1:7" ht="20.149999999999999" customHeight="1">
      <c r="A77" s="38" t="str">
        <f>Omschrijvingen!A73</f>
        <v>Hoeveel zal uw kind zich voor school inspannen?</v>
      </c>
      <c r="B77" s="13"/>
      <c r="C77" s="13"/>
      <c r="D77" s="13"/>
      <c r="E77" s="13"/>
      <c r="F77" s="13"/>
      <c r="G77" s="11" t="str">
        <f>IF(COUNTIF(B77:F77,"x")&gt;1,"Vul één 'x' in","")</f>
        <v/>
      </c>
    </row>
    <row r="78" spans="1:7" ht="20.149999999999999" customHeight="1">
      <c r="A78" s="38" t="str">
        <f>Omschrijvingen!A74</f>
        <v>Hoe graag zal uw kind naar school gaan?</v>
      </c>
      <c r="B78" s="13"/>
      <c r="C78" s="13"/>
      <c r="D78" s="13"/>
      <c r="E78" s="13"/>
      <c r="F78" s="13"/>
      <c r="G78" s="11" t="str">
        <f>IF(COUNTIF(B78:F78,"x")&gt;1,"Vul één 'x' in","")</f>
        <v/>
      </c>
    </row>
    <row r="79" spans="1:7" ht="20.149999999999999" customHeight="1">
      <c r="A79" s="206"/>
      <c r="B79" s="207"/>
      <c r="C79" s="207"/>
      <c r="D79" s="207"/>
      <c r="E79" s="207"/>
      <c r="F79" s="208"/>
      <c r="G79" s="11"/>
    </row>
    <row r="80" spans="1:7" s="40" customFormat="1" ht="25" customHeight="1">
      <c r="A80" s="209" t="s">
        <v>140</v>
      </c>
      <c r="B80" s="210"/>
      <c r="C80" s="210"/>
      <c r="D80" s="210"/>
      <c r="E80" s="210"/>
      <c r="F80" s="211"/>
      <c r="G80" s="28"/>
    </row>
    <row r="81" spans="1:6" ht="20.149999999999999" customHeight="1">
      <c r="A81" s="192" t="s">
        <v>141</v>
      </c>
      <c r="B81" s="190"/>
      <c r="C81" s="190"/>
      <c r="D81" s="190"/>
      <c r="E81" s="190"/>
      <c r="F81" s="191"/>
    </row>
    <row r="82" spans="1:6" ht="80.150000000000006" customHeight="1">
      <c r="A82" s="186"/>
      <c r="B82" s="187"/>
      <c r="C82" s="187"/>
      <c r="D82" s="187"/>
      <c r="E82" s="187"/>
      <c r="F82" s="188"/>
    </row>
    <row r="83" spans="1:6" ht="20.149999999999999" customHeight="1">
      <c r="A83" s="189" t="s">
        <v>142</v>
      </c>
      <c r="B83" s="190"/>
      <c r="C83" s="190"/>
      <c r="D83" s="190"/>
      <c r="E83" s="190"/>
      <c r="F83" s="191"/>
    </row>
    <row r="84" spans="1:6" ht="80.150000000000006" customHeight="1">
      <c r="A84" s="186"/>
      <c r="B84" s="187"/>
      <c r="C84" s="187"/>
      <c r="D84" s="187"/>
      <c r="E84" s="187"/>
      <c r="F84" s="188"/>
    </row>
    <row r="85" spans="1:6" ht="15.5">
      <c r="A85" s="189" t="s">
        <v>207</v>
      </c>
      <c r="B85" s="190"/>
      <c r="C85" s="190"/>
      <c r="D85" s="190"/>
      <c r="E85" s="190"/>
      <c r="F85" s="191"/>
    </row>
    <row r="86" spans="1:6" ht="80.150000000000006" customHeight="1">
      <c r="A86" s="186"/>
      <c r="B86" s="187"/>
      <c r="C86" s="187"/>
      <c r="D86" s="187"/>
      <c r="E86" s="187"/>
      <c r="F86" s="188"/>
    </row>
    <row r="87" spans="1:6" ht="15.5">
      <c r="A87" s="189" t="s">
        <v>208</v>
      </c>
      <c r="B87" s="190"/>
      <c r="C87" s="190"/>
      <c r="D87" s="190"/>
      <c r="E87" s="190"/>
      <c r="F87" s="191"/>
    </row>
    <row r="88" spans="1:6" ht="80.150000000000006" customHeight="1">
      <c r="A88" s="186"/>
      <c r="B88" s="187"/>
      <c r="C88" s="187"/>
      <c r="D88" s="187"/>
      <c r="E88" s="187"/>
      <c r="F88" s="188"/>
    </row>
    <row r="89" spans="1:6" ht="20.149999999999999" customHeight="1">
      <c r="A89" s="192" t="s">
        <v>40</v>
      </c>
      <c r="B89" s="190"/>
      <c r="C89" s="190"/>
      <c r="D89" s="190"/>
      <c r="E89" s="190"/>
      <c r="F89" s="191"/>
    </row>
    <row r="90" spans="1:6" ht="80.150000000000006" customHeight="1">
      <c r="A90" s="186"/>
      <c r="B90" s="187"/>
      <c r="C90" s="187"/>
      <c r="D90" s="187"/>
      <c r="E90" s="187"/>
      <c r="F90" s="188"/>
    </row>
    <row r="91" spans="1:6" ht="20.25" customHeight="1">
      <c r="A91" s="189" t="s">
        <v>210</v>
      </c>
      <c r="B91" s="190"/>
      <c r="C91" s="190"/>
      <c r="D91" s="190"/>
      <c r="E91" s="190"/>
      <c r="F91" s="191"/>
    </row>
    <row r="92" spans="1:6" ht="80.150000000000006" customHeight="1">
      <c r="A92" s="186"/>
      <c r="B92" s="187"/>
      <c r="C92" s="187"/>
      <c r="D92" s="187"/>
      <c r="E92" s="187"/>
      <c r="F92" s="188"/>
    </row>
    <row r="93" spans="1:6" ht="20.25" customHeight="1">
      <c r="A93" s="189" t="s">
        <v>209</v>
      </c>
      <c r="B93" s="190"/>
      <c r="C93" s="190"/>
      <c r="D93" s="190"/>
      <c r="E93" s="190"/>
      <c r="F93" s="191"/>
    </row>
    <row r="94" spans="1:6" ht="80.150000000000006" customHeight="1">
      <c r="A94" s="186"/>
      <c r="B94" s="187"/>
      <c r="C94" s="187"/>
      <c r="D94" s="187"/>
      <c r="E94" s="187"/>
      <c r="F94" s="188"/>
    </row>
    <row r="95" spans="1:6" ht="35.15" customHeight="1">
      <c r="A95" s="189" t="s">
        <v>143</v>
      </c>
      <c r="B95" s="190"/>
      <c r="C95" s="190"/>
      <c r="D95" s="190"/>
      <c r="E95" s="190"/>
      <c r="F95" s="191"/>
    </row>
    <row r="96" spans="1:6" ht="80.150000000000006" customHeight="1">
      <c r="A96" s="186"/>
      <c r="B96" s="187"/>
      <c r="C96" s="187"/>
      <c r="D96" s="187"/>
      <c r="E96" s="187"/>
      <c r="F96" s="188"/>
    </row>
    <row r="97" spans="1:6" ht="35.15" customHeight="1">
      <c r="A97" s="189" t="s">
        <v>155</v>
      </c>
      <c r="B97" s="190"/>
      <c r="C97" s="190"/>
      <c r="D97" s="190"/>
      <c r="E97" s="190"/>
      <c r="F97" s="191"/>
    </row>
    <row r="98" spans="1:6" ht="80.150000000000006" customHeight="1">
      <c r="A98" s="186"/>
      <c r="B98" s="187"/>
      <c r="C98" s="187"/>
      <c r="D98" s="187"/>
      <c r="E98" s="187"/>
      <c r="F98" s="188"/>
    </row>
    <row r="99" spans="1:6" ht="35.15" customHeight="1">
      <c r="A99" s="189" t="s">
        <v>144</v>
      </c>
      <c r="B99" s="190"/>
      <c r="C99" s="190"/>
      <c r="D99" s="190"/>
      <c r="E99" s="190"/>
      <c r="F99" s="191"/>
    </row>
    <row r="100" spans="1:6" ht="80.150000000000006" customHeight="1">
      <c r="A100" s="186"/>
      <c r="B100" s="187"/>
      <c r="C100" s="187"/>
      <c r="D100" s="187"/>
      <c r="E100" s="187"/>
      <c r="F100" s="188"/>
    </row>
    <row r="101" spans="1:6" ht="20.149999999999999" customHeight="1">
      <c r="A101" s="192" t="s">
        <v>41</v>
      </c>
      <c r="B101" s="190"/>
      <c r="C101" s="190"/>
      <c r="D101" s="190"/>
      <c r="E101" s="190"/>
      <c r="F101" s="191"/>
    </row>
    <row r="102" spans="1:6" ht="37.5" customHeight="1">
      <c r="A102" s="186"/>
      <c r="B102" s="187"/>
      <c r="C102" s="187"/>
      <c r="D102" s="187"/>
      <c r="E102" s="187"/>
      <c r="F102" s="188"/>
    </row>
    <row r="103" spans="1:6">
      <c r="A103" s="185" t="s">
        <v>158</v>
      </c>
      <c r="B103" s="185"/>
      <c r="C103" s="185"/>
      <c r="D103" s="185"/>
      <c r="E103" s="185"/>
      <c r="F103" s="185"/>
    </row>
  </sheetData>
  <sheetProtection algorithmName="SHA-512" hashValue="tcZQJCbAMEJKErE7H/FrYjOiAM51+LWsr9pXvLXpjScG7SvlG4TAQXPBvhAL9o/bvYBDfZs5YkuvnD63MKMGvA==" saltValue="4dkh7gsger8bS8cjRm4viA==" spinCount="100000" sheet="1" formatCells="0" formatColumns="0" formatRows="0" insertColumns="0" insertRows="0" insertHyperlinks="0" deleteColumns="0" deleteRows="0" sort="0" autoFilter="0" pivotTables="0"/>
  <mergeCells count="36">
    <mergeCell ref="A79:F79"/>
    <mergeCell ref="A84:F84"/>
    <mergeCell ref="A82:F82"/>
    <mergeCell ref="A83:F83"/>
    <mergeCell ref="A87:F87"/>
    <mergeCell ref="A81:F81"/>
    <mergeCell ref="A80:F80"/>
    <mergeCell ref="A88:F88"/>
    <mergeCell ref="A93:F93"/>
    <mergeCell ref="A1:F1"/>
    <mergeCell ref="A4:F4"/>
    <mergeCell ref="A90:F90"/>
    <mergeCell ref="A86:F86"/>
    <mergeCell ref="A2:F2"/>
    <mergeCell ref="A3:F3"/>
    <mergeCell ref="B6:F6"/>
    <mergeCell ref="B10:F10"/>
    <mergeCell ref="B24:F24"/>
    <mergeCell ref="B51:F51"/>
    <mergeCell ref="B63:F63"/>
    <mergeCell ref="B70:F70"/>
    <mergeCell ref="A85:F85"/>
    <mergeCell ref="B73:F73"/>
    <mergeCell ref="A103:F103"/>
    <mergeCell ref="A102:F102"/>
    <mergeCell ref="A91:F91"/>
    <mergeCell ref="A89:F89"/>
    <mergeCell ref="A101:F101"/>
    <mergeCell ref="A92:F92"/>
    <mergeCell ref="A97:F97"/>
    <mergeCell ref="A98:F98"/>
    <mergeCell ref="A99:F99"/>
    <mergeCell ref="A100:F100"/>
    <mergeCell ref="A95:F95"/>
    <mergeCell ref="A96:F96"/>
    <mergeCell ref="A94:F94"/>
  </mergeCells>
  <conditionalFormatting sqref="A60 C60 F60">
    <cfRule type="expression" dxfId="187" priority="21">
      <formula>AND(AND(ISBLANK($C60),ISBLANK($F60)),OR($E59="x",$F59="x"))</formula>
    </cfRule>
  </conditionalFormatting>
  <conditionalFormatting sqref="B62:C62 E62:F62">
    <cfRule type="cellIs" dxfId="186" priority="20" operator="equal">
      <formula>"x"</formula>
    </cfRule>
  </conditionalFormatting>
  <conditionalFormatting sqref="A62 C62 F62">
    <cfRule type="expression" dxfId="185" priority="19">
      <formula>AND(AND(ISBLANK($C62),ISBLANK($F62)),OR($E61="x",$F61="x"))</formula>
    </cfRule>
  </conditionalFormatting>
  <conditionalFormatting sqref="B66:C66 E66:F66">
    <cfRule type="cellIs" dxfId="184" priority="18" operator="equal">
      <formula>"x"</formula>
    </cfRule>
  </conditionalFormatting>
  <conditionalFormatting sqref="A66 F66">
    <cfRule type="expression" dxfId="183" priority="17">
      <formula>AND(AND(ISBLANK($C66),ISBLANK($F66)),OR($E65="x",$F65="x"))</formula>
    </cfRule>
  </conditionalFormatting>
  <conditionalFormatting sqref="B7:F78">
    <cfRule type="cellIs" dxfId="182" priority="11" operator="equal">
      <formula>"x"</formula>
    </cfRule>
  </conditionalFormatting>
  <conditionalFormatting sqref="A86 A90 A102 A92">
    <cfRule type="expression" dxfId="181" priority="10">
      <formula>ISBLANK($A86)</formula>
    </cfRule>
  </conditionalFormatting>
  <conditionalFormatting sqref="A82">
    <cfRule type="expression" dxfId="180" priority="9">
      <formula>ISBLANK($A82)</formula>
    </cfRule>
  </conditionalFormatting>
  <conditionalFormatting sqref="A84">
    <cfRule type="expression" dxfId="179" priority="8">
      <formula>ISBLANK($A84)</formula>
    </cfRule>
  </conditionalFormatting>
  <conditionalFormatting sqref="A96">
    <cfRule type="expression" dxfId="178" priority="6">
      <formula>ISBLANK($A96)</formula>
    </cfRule>
  </conditionalFormatting>
  <conditionalFormatting sqref="A98">
    <cfRule type="expression" dxfId="177" priority="5">
      <formula>ISBLANK($A98)</formula>
    </cfRule>
  </conditionalFormatting>
  <conditionalFormatting sqref="A100">
    <cfRule type="expression" dxfId="176" priority="4">
      <formula>ISBLANK($A100)</formula>
    </cfRule>
  </conditionalFormatting>
  <conditionalFormatting sqref="A88">
    <cfRule type="expression" dxfId="175" priority="3">
      <formula>ISBLANK($A88)</formula>
    </cfRule>
  </conditionalFormatting>
  <conditionalFormatting sqref="A94">
    <cfRule type="expression" dxfId="174" priority="2">
      <formula>ISBLANK($A94)</formula>
    </cfRule>
  </conditionalFormatting>
  <conditionalFormatting sqref="A3">
    <cfRule type="expression" dxfId="173" priority="1">
      <formula>ISBLANK($A3)</formula>
    </cfRule>
  </conditionalFormatting>
  <dataValidations count="5">
    <dataValidation allowBlank="1" showErrorMessage="1" sqref="B10:F10" xr:uid="{00000000-0002-0000-0200-000000000000}"/>
    <dataValidation type="list" errorStyle="information" allowBlank="1" showDropDown="1" showErrorMessage="1" sqref="B8:F9" xr:uid="{00000000-0002-0000-0200-000001000000}">
      <formula1>"x"</formula1>
    </dataValidation>
    <dataValidation type="list" errorStyle="warning" allowBlank="1" showDropDown="1" showInputMessage="1" showErrorMessage="1" errorTitle="Onjuiste invoer" error="Vul een 'x' in_x000a__x000a_(verwijder onjusite invoer met 'Delete')" promptTitle="Maak een keuze" prompt="Vul in met een 'x' in het vakje dat van toepassing is" sqref="B7:F7" xr:uid="{00000000-0002-0000-0200-000002000000}">
      <formula1>"x"</formula1>
    </dataValidation>
    <dataValidation type="list" errorStyle="warning" allowBlank="1" showDropDown="1" showErrorMessage="1" errorTitle="Onjuiste invoer" error="Vul een 'x' in_x000a__x000a_(verwijder onjuiste invoer met 'Delete')" sqref="B11:F23 B25:F50 B52:F62 B74:F78 B71:F72 B64:E69 F64:F65 F67:F69" xr:uid="{00000000-0002-0000-0200-000003000000}">
      <formula1>"x"</formula1>
    </dataValidation>
    <dataValidation type="whole" errorStyle="warning" operator="greaterThan" allowBlank="1" showDropDown="1" showErrorMessage="1" errorTitle="Onjuiste invoer" error="Vul een 'x' in_x000a__x000a_(verwijder onjuiste invoer met 'Delete')" sqref="F66" xr:uid="{00000000-0002-0000-0200-000004000000}">
      <formula1>0</formula1>
    </dataValidation>
  </dataValidations>
  <hyperlinks>
    <hyperlink ref="A103:F103" location="Ouders!B3" tooltip="&lt;&lt; Terug naar de 1e vraag" display="&lt;&lt; Terug naar de 1e vraag" xr:uid="{00000000-0004-0000-0200-000000000000}"/>
  </hyperlinks>
  <pageMargins left="0.70866141732283472" right="0.70866141732283472" top="0.55118110236220474" bottom="0.55118110236220474" header="0.31496062992125984" footer="0.31496062992125984"/>
  <pageSetup paperSize="9" scale="69" fitToHeight="3" orientation="portrait" r:id="rId1"/>
  <headerFooter>
    <oddHeader>&amp;L&amp;"-,Cursief"&amp;K01+034Oudervragenlijst - Intake kleuters&amp;R&amp;"-,Cursief"&amp;K01+034- &amp;P/&amp;N -</oddHeader>
    <oddFooter>&amp;L&amp;10&amp;K01+030Janssen, Y., Steenbergen, N., &amp;&amp; Houkema, D. (2018). &amp;"-,Cursief"Intakevragenlijst kleuters.&amp;"-,Standaard" Enschede: SLO.&amp;R&amp;10&amp;KCB0076talentstimuleren.nl</oddFooter>
  </headerFooter>
  <rowBreaks count="2" manualBreakCount="2">
    <brk id="50" max="5" man="1"/>
    <brk id="88"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tabColor rgb="FFFF6B00"/>
    <pageSetUpPr fitToPage="1"/>
  </sheetPr>
  <dimension ref="A1:G127"/>
  <sheetViews>
    <sheetView topLeftCell="A80" zoomScaleNormal="100" workbookViewId="0">
      <selection activeCell="A93" sqref="A93:F93"/>
    </sheetView>
  </sheetViews>
  <sheetFormatPr defaultColWidth="0" defaultRowHeight="14.5" zeroHeight="1"/>
  <cols>
    <col min="1" max="1" width="78" style="2" customWidth="1"/>
    <col min="2" max="2" width="9.1796875" style="3" customWidth="1"/>
    <col min="3" max="6" width="9.1796875" style="1" customWidth="1"/>
    <col min="7" max="7" width="13.1796875" style="10" customWidth="1"/>
    <col min="8" max="16384" width="9.1796875" hidden="1"/>
  </cols>
  <sheetData>
    <row r="1" spans="1:7" ht="21">
      <c r="A1" s="212" t="str">
        <f>"Intakevragenlijst kleuters - Leerkracht"&amp;IF(ISBLANK(naam),""," van "&amp;naam&amp;" "&amp;achternaam)</f>
        <v>Intakevragenlijst kleuters - Leerkracht</v>
      </c>
      <c r="B1" s="212"/>
      <c r="C1" s="212"/>
      <c r="D1" s="212"/>
      <c r="E1" s="212"/>
      <c r="F1" s="212"/>
      <c r="G1" s="45"/>
    </row>
    <row r="2" spans="1:7" ht="30" customHeight="1">
      <c r="A2" s="223" t="s">
        <v>87</v>
      </c>
      <c r="B2" s="223"/>
      <c r="C2" s="222" t="s">
        <v>89</v>
      </c>
      <c r="D2" s="222"/>
      <c r="E2" s="222" t="s">
        <v>90</v>
      </c>
      <c r="F2" s="222"/>
      <c r="G2" s="45"/>
    </row>
    <row r="3" spans="1:7" ht="30" customHeight="1">
      <c r="A3" s="224" t="s">
        <v>212</v>
      </c>
      <c r="B3" s="224"/>
      <c r="C3" s="224"/>
      <c r="D3" s="224"/>
      <c r="E3" s="224"/>
      <c r="F3" s="224"/>
      <c r="G3" s="45"/>
    </row>
    <row r="4" spans="1:7" ht="39">
      <c r="A4" s="96" t="str">
        <f>IF(ISBLANK(naam),"Het kind …",naam&amp;" …")</f>
        <v>Het kind …</v>
      </c>
      <c r="B4" s="39" t="s">
        <v>48</v>
      </c>
      <c r="C4" s="39" t="s">
        <v>49</v>
      </c>
      <c r="D4" s="39" t="s">
        <v>55</v>
      </c>
      <c r="E4" s="39" t="s">
        <v>50</v>
      </c>
      <c r="F4" s="39" t="s">
        <v>51</v>
      </c>
      <c r="G4" s="45"/>
    </row>
    <row r="5" spans="1:7" s="30" customFormat="1" ht="15.5">
      <c r="A5" s="116" t="str">
        <f>Omschrijvingen!A2</f>
        <v>Zelfredzaamheid</v>
      </c>
      <c r="B5" s="225"/>
      <c r="C5" s="226"/>
      <c r="D5" s="226"/>
      <c r="E5" s="226"/>
      <c r="F5" s="227"/>
      <c r="G5" s="47"/>
    </row>
    <row r="6" spans="1:7" s="30" customFormat="1" ht="20.149999999999999" customHeight="1">
      <c r="A6" s="37" t="str">
        <f>Omschrijvingen!A3</f>
        <v>kan zich grotendeels zelf redden 
(eten/drinken, jas/schoenen, wc bezoek)</v>
      </c>
      <c r="B6" s="13"/>
      <c r="C6" s="13"/>
      <c r="D6" s="13"/>
      <c r="E6" s="13"/>
      <c r="F6" s="13"/>
      <c r="G6" s="48" t="str">
        <f>IF(COUNTIF(B6:F6,"x")&gt;1,"Vul één 'x' in","")</f>
        <v/>
      </c>
    </row>
    <row r="7" spans="1:7" s="30" customFormat="1" ht="20.149999999999999" customHeight="1">
      <c r="A7" s="37" t="str">
        <f>Omschrijvingen!A4</f>
        <v>is overdag zindelijk</v>
      </c>
      <c r="B7" s="13"/>
      <c r="C7" s="13"/>
      <c r="D7" s="13"/>
      <c r="E7" s="13"/>
      <c r="F7" s="13"/>
      <c r="G7" s="48" t="str">
        <f t="shared" ref="G7" si="0">IF(COUNTIF(B7:F7,"x")&gt;1,"Vul één 'x' in","")</f>
        <v/>
      </c>
    </row>
    <row r="8" spans="1:7" ht="15.5">
      <c r="A8" s="116" t="str">
        <f>Omschrijvingen!A6</f>
        <v>Sociale en emotionele ontwikkeling &amp; Persoonlijkheid</v>
      </c>
      <c r="B8" s="228"/>
      <c r="C8" s="229"/>
      <c r="D8" s="229"/>
      <c r="E8" s="229"/>
      <c r="F8" s="230"/>
      <c r="G8" s="49"/>
    </row>
    <row r="9" spans="1:7" ht="20.149999999999999" customHeight="1">
      <c r="A9" s="37" t="str">
        <f>Omschrijvingen!A7</f>
        <v>zoekt contact met leeftijdgenoten</v>
      </c>
      <c r="B9" s="13"/>
      <c r="C9" s="13"/>
      <c r="D9" s="13"/>
      <c r="E9" s="13"/>
      <c r="F9" s="13"/>
      <c r="G9" s="48" t="str">
        <f>IF(COUNTIF(B9:F9,"x")&gt;1,"Vul één 'x' in","")</f>
        <v/>
      </c>
    </row>
    <row r="10" spans="1:7" ht="20.149999999999999" customHeight="1">
      <c r="A10" s="37" t="str">
        <f>Omschrijvingen!A8</f>
        <v>zoekt contact met volwassenen</v>
      </c>
      <c r="B10" s="13"/>
      <c r="C10" s="13"/>
      <c r="D10" s="13"/>
      <c r="E10" s="13"/>
      <c r="F10" s="13"/>
      <c r="G10" s="48" t="str">
        <f>IF(COUNTIF(B10:F10,"x")&gt;1,"Vul één 'x' in","")</f>
        <v/>
      </c>
    </row>
    <row r="11" spans="1:7" ht="20.149999999999999" customHeight="1">
      <c r="A11" s="37" t="str">
        <f>Omschrijvingen!A9</f>
        <v>komt voor zichzelf op</v>
      </c>
      <c r="B11" s="13"/>
      <c r="C11" s="13"/>
      <c r="D11" s="13"/>
      <c r="E11" s="13"/>
      <c r="F11" s="13"/>
      <c r="G11" s="48" t="str">
        <f t="shared" ref="G11:G70" si="1">IF(COUNTIF(B11:F11,"x")&gt;1,"Vul één 'x' in","")</f>
        <v/>
      </c>
    </row>
    <row r="12" spans="1:7" ht="20.149999999999999" customHeight="1">
      <c r="A12" s="37" t="str">
        <f>Omschrijvingen!A10</f>
        <v>heeft vertrouwen in wat hij/ zij zelf kan</v>
      </c>
      <c r="B12" s="13"/>
      <c r="C12" s="13"/>
      <c r="D12" s="13"/>
      <c r="E12" s="13"/>
      <c r="F12" s="13"/>
      <c r="G12" s="48" t="str">
        <f t="shared" si="1"/>
        <v/>
      </c>
    </row>
    <row r="13" spans="1:7" ht="20.149999999999999" customHeight="1">
      <c r="A13" s="37" t="str">
        <f>Omschrijvingen!A11</f>
        <v>is open en spontaan</v>
      </c>
      <c r="B13" s="13"/>
      <c r="C13" s="13"/>
      <c r="D13" s="13"/>
      <c r="E13" s="13"/>
      <c r="F13" s="13"/>
      <c r="G13" s="48" t="str">
        <f t="shared" si="1"/>
        <v/>
      </c>
    </row>
    <row r="14" spans="1:7" ht="20.149999999999999" customHeight="1">
      <c r="A14" s="37" t="str">
        <f>Omschrijvingen!A12</f>
        <v>is verlegen/teruggetrokken</v>
      </c>
      <c r="B14" s="13"/>
      <c r="C14" s="13"/>
      <c r="D14" s="13"/>
      <c r="E14" s="13"/>
      <c r="F14" s="13"/>
      <c r="G14" s="48" t="str">
        <f t="shared" si="1"/>
        <v/>
      </c>
    </row>
    <row r="15" spans="1:7" ht="20.149999999999999" customHeight="1">
      <c r="A15" s="37" t="str">
        <f>Omschrijvingen!A13</f>
        <v>heeft een eigen mening die hij/zij duidelijk maakt</v>
      </c>
      <c r="B15" s="13"/>
      <c r="C15" s="13"/>
      <c r="D15" s="13"/>
      <c r="E15" s="13"/>
      <c r="F15" s="13"/>
      <c r="G15" s="48" t="str">
        <f t="shared" si="1"/>
        <v/>
      </c>
    </row>
    <row r="16" spans="1:7" ht="20.149999999999999" customHeight="1">
      <c r="A16" s="37" t="str">
        <f>Omschrijvingen!A14</f>
        <v>is nieuwsgierig</v>
      </c>
      <c r="B16" s="13"/>
      <c r="C16" s="13"/>
      <c r="D16" s="13"/>
      <c r="E16" s="13"/>
      <c r="F16" s="13"/>
      <c r="G16" s="48" t="str">
        <f t="shared" si="1"/>
        <v/>
      </c>
    </row>
    <row r="17" spans="1:7" ht="20.149999999999999" customHeight="1">
      <c r="A17" s="37" t="str">
        <f>Omschrijvingen!A15</f>
        <v>heeft een goed geheugen</v>
      </c>
      <c r="B17" s="13"/>
      <c r="C17" s="13"/>
      <c r="D17" s="13"/>
      <c r="E17" s="13"/>
      <c r="F17" s="13"/>
      <c r="G17" s="48" t="str">
        <f t="shared" si="1"/>
        <v/>
      </c>
    </row>
    <row r="18" spans="1:7" ht="20.149999999999999" customHeight="1">
      <c r="A18" s="37" t="str">
        <f>Omschrijvingen!A16</f>
        <v>kan gemakkelijk wennen in nieuwe situaties</v>
      </c>
      <c r="B18" s="13"/>
      <c r="C18" s="13"/>
      <c r="D18" s="13"/>
      <c r="E18" s="13"/>
      <c r="F18" s="13"/>
      <c r="G18" s="48" t="str">
        <f t="shared" si="1"/>
        <v/>
      </c>
    </row>
    <row r="19" spans="1:7" ht="20.149999999999999" customHeight="1">
      <c r="A19" s="37" t="str">
        <f>Omschrijvingen!A17</f>
        <v>kan zich aan regels en afspraken houden</v>
      </c>
      <c r="B19" s="13"/>
      <c r="C19" s="13"/>
      <c r="D19" s="13"/>
      <c r="E19" s="13"/>
      <c r="F19" s="13"/>
      <c r="G19" s="48" t="str">
        <f t="shared" si="1"/>
        <v/>
      </c>
    </row>
    <row r="20" spans="1:7" ht="20.149999999999999" customHeight="1">
      <c r="A20" s="37" t="str">
        <f>Omschrijvingen!A18</f>
        <v>kan omgaan met de eigen emoties</v>
      </c>
      <c r="B20" s="13"/>
      <c r="C20" s="13"/>
      <c r="D20" s="13"/>
      <c r="E20" s="13"/>
      <c r="F20" s="13"/>
      <c r="G20" s="48" t="str">
        <f t="shared" si="1"/>
        <v/>
      </c>
    </row>
    <row r="21" spans="1:7" ht="20.149999999999999" customHeight="1">
      <c r="A21" s="37" t="str">
        <f>Omschrijvingen!A19</f>
        <v>is beweeglijk</v>
      </c>
      <c r="B21" s="13"/>
      <c r="C21" s="13"/>
      <c r="D21" s="13"/>
      <c r="E21" s="13"/>
      <c r="F21" s="13"/>
      <c r="G21" s="48" t="str">
        <f t="shared" si="1"/>
        <v/>
      </c>
    </row>
    <row r="22" spans="1:7" ht="20.149999999999999" customHeight="1">
      <c r="A22" s="116" t="str">
        <f>Omschrijvingen!A20</f>
        <v>Spel- en leerontwikkeling</v>
      </c>
      <c r="B22" s="228"/>
      <c r="C22" s="229"/>
      <c r="D22" s="229"/>
      <c r="E22" s="229"/>
      <c r="F22" s="230"/>
      <c r="G22" s="48" t="str">
        <f t="shared" si="1"/>
        <v/>
      </c>
    </row>
    <row r="23" spans="1:7" ht="20.149999999999999" customHeight="1">
      <c r="A23" s="37" t="str">
        <f>Omschrijvingen!A21</f>
        <v>komt gemakkelijk tot spelen</v>
      </c>
      <c r="B23" s="13"/>
      <c r="C23" s="13"/>
      <c r="D23" s="13"/>
      <c r="E23" s="13"/>
      <c r="F23" s="13"/>
      <c r="G23" s="48" t="str">
        <f t="shared" si="1"/>
        <v/>
      </c>
    </row>
    <row r="24" spans="1:7" ht="20.149999999999999" customHeight="1">
      <c r="A24" s="37" t="str">
        <f>Omschrijvingen!A22</f>
        <v>speelt met leeftijdgenoten</v>
      </c>
      <c r="B24" s="13"/>
      <c r="C24" s="13"/>
      <c r="D24" s="13"/>
      <c r="E24" s="13"/>
      <c r="F24" s="13"/>
      <c r="G24" s="48" t="str">
        <f t="shared" si="1"/>
        <v/>
      </c>
    </row>
    <row r="25" spans="1:7" ht="20.149999999999999" customHeight="1">
      <c r="A25" s="37" t="str">
        <f>Omschrijvingen!A23</f>
        <v>speelt naast leeftijdgenoten (speelt zijn eigen spel)</v>
      </c>
      <c r="B25" s="13"/>
      <c r="C25" s="13"/>
      <c r="D25" s="13"/>
      <c r="E25" s="13"/>
      <c r="F25" s="13"/>
      <c r="G25" s="48" t="str">
        <f t="shared" si="1"/>
        <v/>
      </c>
    </row>
    <row r="26" spans="1:7" ht="20.149999999999999" customHeight="1">
      <c r="A26" s="37" t="str">
        <f>Omschrijvingen!A24</f>
        <v>speelt graag alleen</v>
      </c>
      <c r="B26" s="13"/>
      <c r="C26" s="13"/>
      <c r="D26" s="13"/>
      <c r="E26" s="13"/>
      <c r="F26" s="13"/>
      <c r="G26" s="48" t="str">
        <f t="shared" si="1"/>
        <v/>
      </c>
    </row>
    <row r="27" spans="1:7" ht="20.149999999999999" customHeight="1">
      <c r="A27" s="37" t="str">
        <f>Omschrijvingen!A25</f>
        <v>neemt initiatief</v>
      </c>
      <c r="B27" s="13"/>
      <c r="C27" s="13"/>
      <c r="D27" s="13"/>
      <c r="E27" s="13"/>
      <c r="F27" s="13"/>
      <c r="G27" s="48" t="str">
        <f t="shared" si="1"/>
        <v/>
      </c>
    </row>
    <row r="28" spans="1:7" ht="20.149999999999999" customHeight="1">
      <c r="A28" s="37" t="str">
        <f>Omschrijvingen!A26</f>
        <v>neemt de leiding</v>
      </c>
      <c r="B28" s="13"/>
      <c r="C28" s="13"/>
      <c r="D28" s="13"/>
      <c r="E28" s="13"/>
      <c r="F28" s="13"/>
      <c r="G28" s="48" t="str">
        <f t="shared" si="1"/>
        <v/>
      </c>
    </row>
    <row r="29" spans="1:7" ht="20.149999999999999" customHeight="1">
      <c r="A29" s="37" t="str">
        <f>Omschrijvingen!A27</f>
        <v>wil de omgeving precies kennen</v>
      </c>
      <c r="B29" s="13"/>
      <c r="C29" s="13"/>
      <c r="D29" s="13"/>
      <c r="E29" s="13"/>
      <c r="F29" s="13"/>
      <c r="G29" s="48" t="str">
        <f t="shared" si="1"/>
        <v/>
      </c>
    </row>
    <row r="30" spans="1:7" ht="20.149999999999999" customHeight="1">
      <c r="A30" s="37" t="str">
        <f>Omschrijvingen!A28</f>
        <v>wil alles ontdekken en is geïnteresseerd in nieuwe materialen/ omgeving</v>
      </c>
      <c r="B30" s="13"/>
      <c r="C30" s="13"/>
      <c r="D30" s="13"/>
      <c r="E30" s="13"/>
      <c r="F30" s="13"/>
      <c r="G30" s="48" t="str">
        <f t="shared" si="1"/>
        <v/>
      </c>
    </row>
    <row r="31" spans="1:7" ht="20.149999999999999" customHeight="1">
      <c r="A31" s="37" t="str">
        <f>Omschrijvingen!A29</f>
        <v>begrijpt de wereld om hem/haar heen</v>
      </c>
      <c r="B31" s="13"/>
      <c r="C31" s="13"/>
      <c r="D31" s="13"/>
      <c r="E31" s="13"/>
      <c r="F31" s="13"/>
      <c r="G31" s="48" t="str">
        <f t="shared" si="1"/>
        <v/>
      </c>
    </row>
    <row r="32" spans="1:7" ht="20.149999999999999" customHeight="1">
      <c r="A32" s="37" t="str">
        <f>Omschrijvingen!A30</f>
        <v>stelt waarom-vragen</v>
      </c>
      <c r="B32" s="13"/>
      <c r="C32" s="13"/>
      <c r="D32" s="13"/>
      <c r="E32" s="13"/>
      <c r="F32" s="13"/>
      <c r="G32" s="48" t="str">
        <f t="shared" si="1"/>
        <v/>
      </c>
    </row>
    <row r="33" spans="1:7" ht="20.149999999999999" customHeight="1">
      <c r="A33" s="37" t="str">
        <f>Omschrijvingen!A31</f>
        <v>leert door uitproberen en oefenen</v>
      </c>
      <c r="B33" s="13"/>
      <c r="C33" s="13"/>
      <c r="D33" s="13"/>
      <c r="E33" s="13"/>
      <c r="F33" s="13"/>
      <c r="G33" s="48" t="str">
        <f t="shared" si="1"/>
        <v/>
      </c>
    </row>
    <row r="34" spans="1:7" ht="20.149999999999999" customHeight="1">
      <c r="A34" s="37" t="str">
        <f>Omschrijvingen!A32</f>
        <v>vraagt hulp als hij/zij dat nodig vindt</v>
      </c>
      <c r="B34" s="13"/>
      <c r="C34" s="13"/>
      <c r="D34" s="13"/>
      <c r="E34" s="13"/>
      <c r="F34" s="13"/>
      <c r="G34" s="48" t="str">
        <f t="shared" si="1"/>
        <v/>
      </c>
    </row>
    <row r="35" spans="1:7" ht="20.149999999999999" customHeight="1">
      <c r="A35" s="37" t="str">
        <f>Omschrijvingen!A33</f>
        <v>is bang om fouten te maken</v>
      </c>
      <c r="B35" s="13"/>
      <c r="C35" s="13"/>
      <c r="D35" s="13"/>
      <c r="E35" s="13"/>
      <c r="F35" s="13"/>
      <c r="G35" s="48" t="str">
        <f t="shared" si="1"/>
        <v/>
      </c>
    </row>
    <row r="36" spans="1:7" ht="20.149999999999999" customHeight="1">
      <c r="A36" s="37" t="str">
        <f>Omschrijvingen!A34</f>
        <v>zoekt zelfstandig iets uit</v>
      </c>
      <c r="B36" s="13"/>
      <c r="C36" s="13"/>
      <c r="D36" s="13"/>
      <c r="E36" s="13"/>
      <c r="F36" s="13"/>
      <c r="G36" s="48" t="str">
        <f t="shared" si="1"/>
        <v/>
      </c>
    </row>
    <row r="37" spans="1:7" ht="20.149999999999999" customHeight="1">
      <c r="A37" s="37" t="str">
        <f>Omschrijvingen!A35</f>
        <v>werkt nauwkeurig</v>
      </c>
      <c r="B37" s="13"/>
      <c r="C37" s="13"/>
      <c r="D37" s="13"/>
      <c r="E37" s="13"/>
      <c r="F37" s="13"/>
      <c r="G37" s="48" t="str">
        <f t="shared" si="1"/>
        <v/>
      </c>
    </row>
    <row r="38" spans="1:7" ht="20.149999999999999" customHeight="1">
      <c r="A38" s="37" t="str">
        <f>Omschrijvingen!A36</f>
        <v>kan geconcentreerd met een activiteit bezig zijn</v>
      </c>
      <c r="B38" s="13"/>
      <c r="C38" s="13"/>
      <c r="D38" s="13"/>
      <c r="E38" s="13"/>
      <c r="F38" s="13"/>
      <c r="G38" s="48" t="str">
        <f t="shared" si="1"/>
        <v/>
      </c>
    </row>
    <row r="39" spans="1:7" ht="20.149999999999999" customHeight="1">
      <c r="A39" s="37" t="str">
        <f>Omschrijvingen!A37</f>
        <v>voert ideeën en plannen uit</v>
      </c>
      <c r="B39" s="13"/>
      <c r="C39" s="13"/>
      <c r="D39" s="13"/>
      <c r="E39" s="13"/>
      <c r="F39" s="13"/>
      <c r="G39" s="48" t="str">
        <f t="shared" si="1"/>
        <v/>
      </c>
    </row>
    <row r="40" spans="1:7" ht="20.149999999999999" customHeight="1">
      <c r="A40" s="37" t="str">
        <f>Omschrijvingen!A38</f>
        <v>denkt eerst even na voordat hij/zij iets doet</v>
      </c>
      <c r="B40" s="13"/>
      <c r="C40" s="13"/>
      <c r="D40" s="13"/>
      <c r="E40" s="13"/>
      <c r="F40" s="13"/>
      <c r="G40" s="48" t="str">
        <f t="shared" si="1"/>
        <v/>
      </c>
    </row>
    <row r="41" spans="1:7" ht="20.149999999999999" customHeight="1">
      <c r="A41" s="37" t="str">
        <f>Omschrijvingen!A39</f>
        <v>heeft diepgaande interesse in bepaalde onderwerpen</v>
      </c>
      <c r="B41" s="13"/>
      <c r="C41" s="13"/>
      <c r="D41" s="13"/>
      <c r="E41" s="13"/>
      <c r="F41" s="13"/>
      <c r="G41" s="48" t="str">
        <f t="shared" si="1"/>
        <v/>
      </c>
    </row>
    <row r="42" spans="1:7" ht="20.149999999999999" customHeight="1">
      <c r="A42" s="37" t="str">
        <f>Omschrijvingen!A40</f>
        <v>heeft interesse in puzzelen</v>
      </c>
      <c r="B42" s="13"/>
      <c r="C42" s="13"/>
      <c r="D42" s="13"/>
      <c r="E42" s="13"/>
      <c r="F42" s="13"/>
      <c r="G42" s="48" t="str">
        <f t="shared" si="1"/>
        <v/>
      </c>
    </row>
    <row r="43" spans="1:7" ht="20.149999999999999" customHeight="1">
      <c r="A43" s="37" t="str">
        <f>Omschrijvingen!A41</f>
        <v>heeft interesse in tekenen</v>
      </c>
      <c r="B43" s="13"/>
      <c r="C43" s="13"/>
      <c r="D43" s="13"/>
      <c r="E43" s="13"/>
      <c r="F43" s="13"/>
      <c r="G43" s="48" t="str">
        <f t="shared" si="1"/>
        <v/>
      </c>
    </row>
    <row r="44" spans="1:7" ht="20.149999999999999" customHeight="1">
      <c r="A44" s="37" t="str">
        <f>Omschrijvingen!A42</f>
        <v>heeft interesse in knutselen</v>
      </c>
      <c r="B44" s="13"/>
      <c r="C44" s="13"/>
      <c r="D44" s="13"/>
      <c r="E44" s="13"/>
      <c r="F44" s="13"/>
      <c r="G44" s="48" t="str">
        <f t="shared" si="1"/>
        <v/>
      </c>
    </row>
    <row r="45" spans="1:7" ht="20.149999999999999" customHeight="1">
      <c r="A45" s="37" t="str">
        <f>Omschrijvingen!A43</f>
        <v>heeft interesse in muziek</v>
      </c>
      <c r="B45" s="13"/>
      <c r="C45" s="13"/>
      <c r="D45" s="13"/>
      <c r="E45" s="13"/>
      <c r="F45" s="13"/>
      <c r="G45" s="48" t="str">
        <f t="shared" si="1"/>
        <v/>
      </c>
    </row>
    <row r="46" spans="1:7" ht="20.149999999999999" customHeight="1">
      <c r="A46" s="37" t="str">
        <f>Omschrijvingen!A44</f>
        <v>heeft interesse in bouw- en constructiemateriaal</v>
      </c>
      <c r="B46" s="13"/>
      <c r="C46" s="13"/>
      <c r="D46" s="13"/>
      <c r="E46" s="13"/>
      <c r="F46" s="13"/>
      <c r="G46" s="48" t="str">
        <f t="shared" si="1"/>
        <v/>
      </c>
    </row>
    <row r="47" spans="1:7" ht="20.149999999999999" customHeight="1">
      <c r="A47" s="37" t="str">
        <f>Omschrijvingen!A45</f>
        <v>bouwt bouwplaten na</v>
      </c>
      <c r="B47" s="13"/>
      <c r="C47" s="13"/>
      <c r="D47" s="13"/>
      <c r="E47" s="13"/>
      <c r="F47" s="13"/>
      <c r="G47" s="48" t="str">
        <f t="shared" si="1"/>
        <v/>
      </c>
    </row>
    <row r="48" spans="1:7" ht="20.149999999999999" customHeight="1">
      <c r="A48" s="37" t="str">
        <f>Omschrijvingen!A46</f>
        <v>heeft fantasiespel en doen-alsof spel</v>
      </c>
      <c r="B48" s="13"/>
      <c r="C48" s="13"/>
      <c r="D48" s="13"/>
      <c r="E48" s="13"/>
      <c r="F48" s="13"/>
      <c r="G48" s="48" t="str">
        <f t="shared" si="1"/>
        <v/>
      </c>
    </row>
    <row r="49" spans="1:7" ht="20.149999999999999" customHeight="1">
      <c r="A49" s="116" t="str">
        <f>Omschrijvingen!A47</f>
        <v>Ontluikende geletterdheid &amp; Taal-/spraakontwikkeling</v>
      </c>
      <c r="B49" s="228"/>
      <c r="C49" s="229"/>
      <c r="D49" s="229"/>
      <c r="E49" s="229"/>
      <c r="F49" s="230"/>
      <c r="G49" s="48"/>
    </row>
    <row r="50" spans="1:7" ht="20.149999999999999" customHeight="1">
      <c r="A50" s="37" t="str">
        <f>Omschrijvingen!A48</f>
        <v>heeft interesse in versjes/liedjes</v>
      </c>
      <c r="B50" s="13"/>
      <c r="C50" s="13"/>
      <c r="D50" s="13"/>
      <c r="E50" s="13"/>
      <c r="F50" s="13"/>
      <c r="G50" s="48" t="str">
        <f t="shared" si="1"/>
        <v/>
      </c>
    </row>
    <row r="51" spans="1:7" ht="20.149999999999999" customHeight="1">
      <c r="A51" s="37" t="str">
        <f>Omschrijvingen!A49</f>
        <v>begrijpt wat er wordt gezegd</v>
      </c>
      <c r="B51" s="13"/>
      <c r="C51" s="13"/>
      <c r="D51" s="13"/>
      <c r="E51" s="13"/>
      <c r="F51" s="13"/>
      <c r="G51" s="48" t="str">
        <f t="shared" si="1"/>
        <v/>
      </c>
    </row>
    <row r="52" spans="1:7" ht="20.149999999999999" customHeight="1">
      <c r="A52" s="37" t="str">
        <f>Omschrijvingen!A50</f>
        <v>vraagt naar betekenis van woorden</v>
      </c>
      <c r="B52" s="13"/>
      <c r="C52" s="13"/>
      <c r="D52" s="13"/>
      <c r="E52" s="13"/>
      <c r="F52" s="13"/>
      <c r="G52" s="48" t="str">
        <f t="shared" si="1"/>
        <v/>
      </c>
    </row>
    <row r="53" spans="1:7" ht="20.149999999999999" customHeight="1">
      <c r="A53" s="37" t="str">
        <f>Omschrijvingen!A51</f>
        <v>wil moeilijke woorden begrijpen</v>
      </c>
      <c r="B53" s="13"/>
      <c r="C53" s="13"/>
      <c r="D53" s="13"/>
      <c r="E53" s="13"/>
      <c r="F53" s="13"/>
      <c r="G53" s="48" t="str">
        <f t="shared" si="1"/>
        <v/>
      </c>
    </row>
    <row r="54" spans="1:7" ht="20.149999999999999" customHeight="1">
      <c r="A54" s="37" t="str">
        <f>Omschrijvingen!A52</f>
        <v>beschikt over een ruime woordenschat</v>
      </c>
      <c r="B54" s="13"/>
      <c r="C54" s="13"/>
      <c r="D54" s="13"/>
      <c r="E54" s="13"/>
      <c r="F54" s="13"/>
      <c r="G54" s="48" t="str">
        <f t="shared" si="1"/>
        <v/>
      </c>
    </row>
    <row r="55" spans="1:7" ht="20.149999999999999" customHeight="1">
      <c r="A55" s="37" t="str">
        <f>Omschrijvingen!A53</f>
        <v>gebruikt 'dus'-zinnen (oorzaak-gevolg)</v>
      </c>
      <c r="B55" s="13"/>
      <c r="C55" s="13"/>
      <c r="D55" s="13"/>
      <c r="E55" s="13"/>
      <c r="F55" s="13"/>
      <c r="G55" s="48" t="str">
        <f t="shared" si="1"/>
        <v/>
      </c>
    </row>
    <row r="56" spans="1:7" ht="20.149999999999999" customHeight="1">
      <c r="A56" s="37" t="str">
        <f>Omschrijvingen!A54</f>
        <v>praat in goede zinnen</v>
      </c>
      <c r="B56" s="13"/>
      <c r="C56" s="13"/>
      <c r="D56" s="13"/>
      <c r="E56" s="13"/>
      <c r="F56" s="13"/>
      <c r="G56" s="48" t="str">
        <f t="shared" si="1"/>
        <v/>
      </c>
    </row>
    <row r="57" spans="1:7" ht="20.149999999999999" customHeight="1">
      <c r="A57" s="37" t="str">
        <f>Omschrijvingen!A55</f>
        <v>heeft interesse in letters/ lezen</v>
      </c>
      <c r="B57" s="13"/>
      <c r="C57" s="13"/>
      <c r="D57" s="13"/>
      <c r="E57" s="13"/>
      <c r="F57" s="13"/>
      <c r="G57" s="48" t="str">
        <f t="shared" si="1"/>
        <v/>
      </c>
    </row>
    <row r="58" spans="1:7" ht="20.149999999999999" customHeight="1">
      <c r="A58" s="41" t="str">
        <f>Omschrijvingen!A56&amp;IF(OR(E57="x",F57="x")," (vul een 'x' in achter 'Ja' of 'Nee')","")</f>
        <v>Indien ‘meer’ (&gt;/&gt;&gt;): leest het? Nee / Ja</v>
      </c>
      <c r="B58" s="22" t="str">
        <f>IF(OR($E57="x",$F57="x"),"Nee","")</f>
        <v/>
      </c>
      <c r="C58" s="13"/>
      <c r="D58" s="23"/>
      <c r="E58" s="22" t="str">
        <f>IF(OR($E57="x",$F57="x"),"Ja","")</f>
        <v/>
      </c>
      <c r="F58" s="13"/>
      <c r="G58" s="48" t="str">
        <f t="shared" si="1"/>
        <v/>
      </c>
    </row>
    <row r="59" spans="1:7" ht="20.149999999999999" customHeight="1">
      <c r="A59" s="37" t="str">
        <f>Omschrijvingen!A57</f>
        <v>heeft interesse in schrijven</v>
      </c>
      <c r="B59" s="13"/>
      <c r="C59" s="13"/>
      <c r="D59" s="13"/>
      <c r="E59" s="13"/>
      <c r="F59" s="13"/>
      <c r="G59" s="48" t="str">
        <f t="shared" si="1"/>
        <v/>
      </c>
    </row>
    <row r="60" spans="1:7" ht="20.149999999999999" customHeight="1">
      <c r="A60" s="41" t="str">
        <f>Omschrijvingen!A58&amp;IF(OR(E59="x",F59="x")," (vul een 'x' in achter 'Ja' of 'Nee')","")</f>
        <v>Indien ‘meer’ (&gt;/&gt;&gt;): schrijft het? Nee / Ja</v>
      </c>
      <c r="B60" s="22" t="str">
        <f>IF(OR($E59="x",$F59="x"),"Nee","")</f>
        <v/>
      </c>
      <c r="C60" s="13"/>
      <c r="D60" s="23"/>
      <c r="E60" s="22" t="str">
        <f>IF(OR($E59="x",$F59="x"),"Ja","")</f>
        <v/>
      </c>
      <c r="F60" s="13"/>
      <c r="G60" s="48" t="str">
        <f t="shared" si="1"/>
        <v/>
      </c>
    </row>
    <row r="61" spans="1:7" ht="20.149999999999999" customHeight="1">
      <c r="A61" s="116" t="str">
        <f>Omschrijvingen!A59</f>
        <v>Ontluikende gecijferdheid &amp; Rekenontwikkeling</v>
      </c>
      <c r="B61" s="228"/>
      <c r="C61" s="229"/>
      <c r="D61" s="229"/>
      <c r="E61" s="229"/>
      <c r="F61" s="230"/>
      <c r="G61" s="48"/>
    </row>
    <row r="62" spans="1:7" ht="20.149999999999999" customHeight="1">
      <c r="A62" s="37" t="str">
        <f>Omschrijvingen!A60</f>
        <v>heeft interesse in getallen/cijfers</v>
      </c>
      <c r="B62" s="13"/>
      <c r="C62" s="13"/>
      <c r="D62" s="13"/>
      <c r="E62" s="13"/>
      <c r="F62" s="13"/>
      <c r="G62" s="48" t="str">
        <f t="shared" si="1"/>
        <v/>
      </c>
    </row>
    <row r="63" spans="1:7" ht="20.149999999999999" customHeight="1">
      <c r="A63" s="37" t="str">
        <f>Omschrijvingen!A61</f>
        <v>telt in de juiste volgorde (1,2,3)</v>
      </c>
      <c r="B63" s="13"/>
      <c r="C63" s="13"/>
      <c r="D63" s="13"/>
      <c r="E63" s="13"/>
      <c r="F63" s="13"/>
      <c r="G63" s="48" t="str">
        <f t="shared" si="1"/>
        <v/>
      </c>
    </row>
    <row r="64" spans="1:7" ht="20.149999999999999" customHeight="1">
      <c r="A64" s="41" t="str">
        <f>Omschrijvingen!A62 &amp;IF(OR(E63="x",F63="x")," (vul in achter 'Telt tot:')","")</f>
        <v>Indien 'meer' (&gt;/&gt;&gt;): tot hoever? ……..</v>
      </c>
      <c r="B64" s="22"/>
      <c r="C64" s="21"/>
      <c r="D64" s="23"/>
      <c r="E64" s="22" t="str">
        <f>IF(OR($E63="x",$F63="x"),"Telt tot:","")</f>
        <v/>
      </c>
      <c r="F64" s="13"/>
      <c r="G64" s="48" t="str">
        <f t="shared" si="1"/>
        <v/>
      </c>
    </row>
    <row r="65" spans="1:7" ht="20.149999999999999" customHeight="1">
      <c r="A65" s="37" t="str">
        <f>Omschrijvingen!A63</f>
        <v>kan optellen</v>
      </c>
      <c r="B65" s="13"/>
      <c r="C65" s="13"/>
      <c r="D65" s="13"/>
      <c r="E65" s="13"/>
      <c r="F65" s="13"/>
      <c r="G65" s="48" t="str">
        <f t="shared" si="1"/>
        <v/>
      </c>
    </row>
    <row r="66" spans="1:7" ht="20.149999999999999" customHeight="1">
      <c r="A66" s="37" t="str">
        <f>Omschrijvingen!A64</f>
        <v>vergelijkt  en sorteert (grootte, lengte, kleur , vorm etc.)</v>
      </c>
      <c r="B66" s="13"/>
      <c r="C66" s="13"/>
      <c r="D66" s="13"/>
      <c r="E66" s="13"/>
      <c r="F66" s="13"/>
      <c r="G66" s="48" t="str">
        <f t="shared" si="1"/>
        <v/>
      </c>
    </row>
    <row r="67" spans="1:7" ht="20.149999999999999" customHeight="1">
      <c r="A67" s="37" t="str">
        <f>Omschrijvingen!A65</f>
        <v>heeft besef van tijd (bijvoorbeeld verschil tussen vandaag en morgen)</v>
      </c>
      <c r="B67" s="13"/>
      <c r="C67" s="13"/>
      <c r="D67" s="13"/>
      <c r="E67" s="13"/>
      <c r="F67" s="13"/>
      <c r="G67" s="48" t="str">
        <f t="shared" si="1"/>
        <v/>
      </c>
    </row>
    <row r="68" spans="1:7" ht="20.149999999999999" customHeight="1">
      <c r="A68" s="117" t="str">
        <f>Omschrijvingen!A66</f>
        <v>Motorische ontwikkeling</v>
      </c>
      <c r="B68" s="228"/>
      <c r="C68" s="229"/>
      <c r="D68" s="229"/>
      <c r="E68" s="229"/>
      <c r="F68" s="230"/>
      <c r="G68" s="48" t="str">
        <f t="shared" si="1"/>
        <v/>
      </c>
    </row>
    <row r="69" spans="1:7" ht="40" customHeight="1">
      <c r="A69" s="38" t="str">
        <f>Omschrijvingen!A67</f>
        <v>de fijne motorische bewegingen verlopen soepel en gecoördineerd (kleuren, plakken, tekenen, werken met kleine constructiematerialen)</v>
      </c>
      <c r="B69" s="13"/>
      <c r="C69" s="13"/>
      <c r="D69" s="13"/>
      <c r="E69" s="13"/>
      <c r="F69" s="13"/>
      <c r="G69" s="48" t="str">
        <f t="shared" si="1"/>
        <v/>
      </c>
    </row>
    <row r="70" spans="1:7" ht="40" customHeight="1">
      <c r="A70" s="38" t="str">
        <f>Omschrijvingen!A68</f>
        <v>de grove, doelgerichte bewegingen verlopen soepel en gecoördineerd (rennen, springen, klimmen)</v>
      </c>
      <c r="B70" s="13"/>
      <c r="C70" s="13"/>
      <c r="D70" s="13"/>
      <c r="E70" s="13"/>
      <c r="F70" s="13"/>
      <c r="G70" s="48" t="str">
        <f t="shared" si="1"/>
        <v/>
      </c>
    </row>
    <row r="71" spans="1:7" ht="20.149999999999999" customHeight="1">
      <c r="A71" s="116" t="str">
        <f>Omschrijvingen!A69</f>
        <v>Verwachting ten aanzien van schoolbeleving</v>
      </c>
      <c r="B71" s="233"/>
      <c r="C71" s="234"/>
      <c r="D71" s="234"/>
      <c r="E71" s="234"/>
      <c r="F71" s="235"/>
    </row>
    <row r="72" spans="1:7" ht="20.149999999999999" customHeight="1">
      <c r="A72" s="38" t="s">
        <v>201</v>
      </c>
      <c r="B72" s="13"/>
      <c r="C72" s="13"/>
      <c r="D72" s="13"/>
      <c r="E72" s="13"/>
      <c r="F72" s="13"/>
      <c r="G72" s="11" t="str">
        <f>IF(COUNTIF(B72:F72,"x")&gt;1,"Vul één 'x' in","")</f>
        <v/>
      </c>
    </row>
    <row r="73" spans="1:7" ht="20.149999999999999" customHeight="1">
      <c r="A73" s="38" t="s">
        <v>202</v>
      </c>
      <c r="B73" s="13"/>
      <c r="C73" s="13"/>
      <c r="D73" s="13"/>
      <c r="E73" s="13"/>
      <c r="F73" s="13"/>
      <c r="G73" s="11" t="str">
        <f>IF(COUNTIF(B73:F73,"x")&gt;1,"Vul één 'x' in","")</f>
        <v/>
      </c>
    </row>
    <row r="74" spans="1:7" ht="20.149999999999999" customHeight="1">
      <c r="A74" s="38" t="s">
        <v>203</v>
      </c>
      <c r="B74" s="13"/>
      <c r="C74" s="13"/>
      <c r="D74" s="13"/>
      <c r="E74" s="13"/>
      <c r="F74" s="13"/>
      <c r="G74" s="11" t="str">
        <f>IF(COUNTIF(B74:F74,"x")&gt;1,"Vul één 'x' in","")</f>
        <v/>
      </c>
    </row>
    <row r="75" spans="1:7" ht="20.149999999999999" customHeight="1">
      <c r="A75" s="38" t="s">
        <v>204</v>
      </c>
      <c r="B75" s="13"/>
      <c r="C75" s="13"/>
      <c r="D75" s="13"/>
      <c r="E75" s="13"/>
      <c r="F75" s="13"/>
      <c r="G75" s="11" t="str">
        <f>IF(COUNTIF(B75:F75,"x")&gt;1,"Vul één 'x' in","")</f>
        <v/>
      </c>
    </row>
    <row r="76" spans="1:7" ht="20.149999999999999" customHeight="1">
      <c r="A76" s="38" t="s">
        <v>205</v>
      </c>
      <c r="B76" s="13"/>
      <c r="C76" s="13"/>
      <c r="D76" s="13"/>
      <c r="E76" s="13"/>
      <c r="F76" s="13"/>
      <c r="G76" s="11" t="str">
        <f>IF(COUNTIF(B76:F76,"x")&gt;1,"Vul één 'x' in","")</f>
        <v/>
      </c>
    </row>
    <row r="77" spans="1:7" ht="20.149999999999999" customHeight="1">
      <c r="A77" s="206"/>
      <c r="B77" s="207"/>
      <c r="C77" s="207"/>
      <c r="D77" s="207"/>
      <c r="E77" s="207"/>
      <c r="F77" s="208"/>
      <c r="G77" s="11"/>
    </row>
    <row r="78" spans="1:7" s="81" customFormat="1" ht="25" customHeight="1">
      <c r="A78" s="216" t="s">
        <v>140</v>
      </c>
      <c r="B78" s="217"/>
      <c r="C78" s="217"/>
      <c r="D78" s="217"/>
      <c r="E78" s="217"/>
      <c r="F78" s="218"/>
      <c r="G78" s="80"/>
    </row>
    <row r="79" spans="1:7" ht="20.149999999999999" customHeight="1">
      <c r="A79" s="192" t="s">
        <v>145</v>
      </c>
      <c r="B79" s="190"/>
      <c r="C79" s="190"/>
      <c r="D79" s="190"/>
      <c r="E79" s="190"/>
      <c r="F79" s="191"/>
      <c r="G79" s="45"/>
    </row>
    <row r="80" spans="1:7" ht="80.150000000000006" customHeight="1">
      <c r="A80" s="219"/>
      <c r="B80" s="220"/>
      <c r="C80" s="220"/>
      <c r="D80" s="220"/>
      <c r="E80" s="220"/>
      <c r="F80" s="221"/>
      <c r="G80" s="45"/>
    </row>
    <row r="81" spans="1:7" ht="20.149999999999999" customHeight="1">
      <c r="A81" s="189" t="s">
        <v>146</v>
      </c>
      <c r="B81" s="231"/>
      <c r="C81" s="231"/>
      <c r="D81" s="231"/>
      <c r="E81" s="231"/>
      <c r="F81" s="232"/>
      <c r="G81" s="45"/>
    </row>
    <row r="82" spans="1:7" ht="80.150000000000006" customHeight="1">
      <c r="A82" s="219"/>
      <c r="B82" s="220"/>
      <c r="C82" s="220"/>
      <c r="D82" s="220"/>
      <c r="E82" s="220"/>
      <c r="F82" s="221"/>
      <c r="G82" s="45"/>
    </row>
    <row r="83" spans="1:7" ht="20.149999999999999" customHeight="1">
      <c r="A83" s="213" t="s">
        <v>147</v>
      </c>
      <c r="B83" s="214"/>
      <c r="C83" s="214"/>
      <c r="D83" s="214"/>
      <c r="E83" s="214"/>
      <c r="F83" s="215"/>
      <c r="G83" s="45"/>
    </row>
    <row r="84" spans="1:7" ht="80.150000000000006" customHeight="1">
      <c r="A84" s="219"/>
      <c r="B84" s="220"/>
      <c r="C84" s="220"/>
      <c r="D84" s="220"/>
      <c r="E84" s="220"/>
      <c r="F84" s="221"/>
      <c r="G84" s="45"/>
    </row>
    <row r="85" spans="1:7" ht="20.149999999999999" customHeight="1">
      <c r="A85" s="213" t="s">
        <v>73</v>
      </c>
      <c r="B85" s="214"/>
      <c r="C85" s="214"/>
      <c r="D85" s="214"/>
      <c r="E85" s="214"/>
      <c r="F85" s="215"/>
      <c r="G85" s="45"/>
    </row>
    <row r="86" spans="1:7" ht="80.150000000000006" customHeight="1">
      <c r="A86" s="219"/>
      <c r="B86" s="220"/>
      <c r="C86" s="220"/>
      <c r="D86" s="220"/>
      <c r="E86" s="220"/>
      <c r="F86" s="221"/>
      <c r="G86" s="45"/>
    </row>
    <row r="87" spans="1:7" ht="20.149999999999999" customHeight="1">
      <c r="A87" s="213" t="s">
        <v>71</v>
      </c>
      <c r="B87" s="214"/>
      <c r="C87" s="214"/>
      <c r="D87" s="214"/>
      <c r="E87" s="214"/>
      <c r="F87" s="215"/>
      <c r="G87" s="45"/>
    </row>
    <row r="88" spans="1:7" ht="80.150000000000006" customHeight="1">
      <c r="A88" s="219"/>
      <c r="B88" s="220"/>
      <c r="C88" s="220"/>
      <c r="D88" s="220"/>
      <c r="E88" s="220"/>
      <c r="F88" s="221"/>
      <c r="G88" s="45"/>
    </row>
    <row r="89" spans="1:7" ht="20.149999999999999" customHeight="1">
      <c r="A89" s="213" t="s">
        <v>206</v>
      </c>
      <c r="B89" s="214"/>
      <c r="C89" s="214"/>
      <c r="D89" s="214"/>
      <c r="E89" s="214"/>
      <c r="F89" s="215"/>
      <c r="G89" s="45"/>
    </row>
    <row r="90" spans="1:7" ht="80.150000000000006" customHeight="1">
      <c r="A90" s="219"/>
      <c r="B90" s="220"/>
      <c r="C90" s="220"/>
      <c r="D90" s="220"/>
      <c r="E90" s="220"/>
      <c r="F90" s="221"/>
      <c r="G90" s="45"/>
    </row>
    <row r="91" spans="1:7" ht="20.149999999999999" customHeight="1">
      <c r="A91" s="213" t="s">
        <v>41</v>
      </c>
      <c r="B91" s="214"/>
      <c r="C91" s="214"/>
      <c r="D91" s="214"/>
      <c r="E91" s="214"/>
      <c r="F91" s="215"/>
      <c r="G91" s="45"/>
    </row>
    <row r="92" spans="1:7" ht="80.150000000000006" customHeight="1">
      <c r="A92" s="219"/>
      <c r="B92" s="220"/>
      <c r="C92" s="220"/>
      <c r="D92" s="220"/>
      <c r="E92" s="220"/>
      <c r="F92" s="221"/>
      <c r="G92" s="45"/>
    </row>
    <row r="93" spans="1:7">
      <c r="A93" s="185" t="s">
        <v>158</v>
      </c>
      <c r="B93" s="185"/>
      <c r="C93" s="185"/>
      <c r="D93" s="185"/>
      <c r="E93" s="185"/>
      <c r="F93" s="185"/>
      <c r="G93" s="46"/>
    </row>
    <row r="127"/>
  </sheetData>
  <sheetProtection algorithmName="SHA-512" hashValue="/ssBcXog1cfOuT8TuZkMoHIcGdxwYc2UGWHHvE/XOxyZ5Wjiwe9aoG+XexxZ07aGH+UuArP8PKOrC6BsPHs2YA==" saltValue="eHYVrStGNqe7I9InqMJ92w==" spinCount="100000" sheet="1" formatCells="0" formatColumns="0" formatRows="0" insertColumns="0" insertRows="0" insertHyperlinks="0" deleteColumns="0" deleteRows="0" sort="0" autoFilter="0" pivotTables="0"/>
  <mergeCells count="29">
    <mergeCell ref="B22:F22"/>
    <mergeCell ref="A93:F93"/>
    <mergeCell ref="A80:F80"/>
    <mergeCell ref="A81:F81"/>
    <mergeCell ref="A82:F82"/>
    <mergeCell ref="B49:F49"/>
    <mergeCell ref="B61:F61"/>
    <mergeCell ref="B68:F68"/>
    <mergeCell ref="A92:F92"/>
    <mergeCell ref="B71:F71"/>
    <mergeCell ref="A89:F89"/>
    <mergeCell ref="A90:F90"/>
    <mergeCell ref="A77:F77"/>
    <mergeCell ref="A1:F1"/>
    <mergeCell ref="A91:F91"/>
    <mergeCell ref="A78:F78"/>
    <mergeCell ref="A83:F83"/>
    <mergeCell ref="A84:F84"/>
    <mergeCell ref="A85:F85"/>
    <mergeCell ref="A86:F86"/>
    <mergeCell ref="A87:F87"/>
    <mergeCell ref="A88:F88"/>
    <mergeCell ref="E2:F2"/>
    <mergeCell ref="C2:D2"/>
    <mergeCell ref="A2:B2"/>
    <mergeCell ref="A3:F3"/>
    <mergeCell ref="A79:F79"/>
    <mergeCell ref="B5:F5"/>
    <mergeCell ref="B8:F8"/>
  </mergeCells>
  <conditionalFormatting sqref="B58:C58 E58:F58">
    <cfRule type="cellIs" dxfId="172" priority="21" operator="equal">
      <formula>"x"</formula>
    </cfRule>
  </conditionalFormatting>
  <conditionalFormatting sqref="A58 C58 F58">
    <cfRule type="expression" dxfId="171" priority="20">
      <formula>AND(AND(ISBLANK($C58),ISBLANK($F58)),OR($E57="x",$F57="x"))</formula>
    </cfRule>
  </conditionalFormatting>
  <conditionalFormatting sqref="B60:C60 E60:F60">
    <cfRule type="cellIs" dxfId="170" priority="19" operator="equal">
      <formula>"x"</formula>
    </cfRule>
  </conditionalFormatting>
  <conditionalFormatting sqref="A60 C60 F60">
    <cfRule type="expression" dxfId="169" priority="18">
      <formula>AND(AND(ISBLANK($C60),ISBLANK($F60)),OR($E59="x",$F59="x"))</formula>
    </cfRule>
  </conditionalFormatting>
  <conditionalFormatting sqref="B64:C64 E64:F64">
    <cfRule type="cellIs" dxfId="168" priority="17" operator="equal">
      <formula>"x"</formula>
    </cfRule>
  </conditionalFormatting>
  <conditionalFormatting sqref="A64 F64">
    <cfRule type="expression" dxfId="167" priority="16">
      <formula>AND(AND(ISBLANK($C64),ISBLANK($F64)),OR($E63="x",$F63="x"))</formula>
    </cfRule>
  </conditionalFormatting>
  <conditionalFormatting sqref="E2">
    <cfRule type="expression" dxfId="166" priority="15">
      <formula>NOT(ISBLANK(naam))</formula>
    </cfRule>
  </conditionalFormatting>
  <conditionalFormatting sqref="C2">
    <cfRule type="expression" dxfId="165" priority="13">
      <formula>NOT(ISBLANK(naam))</formula>
    </cfRule>
  </conditionalFormatting>
  <conditionalFormatting sqref="B6:F70">
    <cfRule type="cellIs" dxfId="164" priority="11" operator="equal">
      <formula>"x"</formula>
    </cfRule>
  </conditionalFormatting>
  <conditionalFormatting sqref="A92">
    <cfRule type="expression" dxfId="163" priority="3">
      <formula>ISBLANK($A92)</formula>
    </cfRule>
  </conditionalFormatting>
  <conditionalFormatting sqref="A80">
    <cfRule type="expression" dxfId="162" priority="8">
      <formula>ISBLANK($A80)</formula>
    </cfRule>
  </conditionalFormatting>
  <conditionalFormatting sqref="A82">
    <cfRule type="expression" dxfId="161" priority="7">
      <formula>ISBLANK($A82)</formula>
    </cfRule>
  </conditionalFormatting>
  <conditionalFormatting sqref="A84">
    <cfRule type="expression" dxfId="160" priority="6">
      <formula>ISBLANK($A84)</formula>
    </cfRule>
  </conditionalFormatting>
  <conditionalFormatting sqref="A86">
    <cfRule type="expression" dxfId="159" priority="5">
      <formula>ISBLANK($A86)</formula>
    </cfRule>
  </conditionalFormatting>
  <conditionalFormatting sqref="A88">
    <cfRule type="expression" dxfId="158" priority="4">
      <formula>ISBLANK($A88)</formula>
    </cfRule>
  </conditionalFormatting>
  <conditionalFormatting sqref="B71:F76">
    <cfRule type="cellIs" dxfId="157" priority="2" operator="equal">
      <formula>"x"</formula>
    </cfRule>
  </conditionalFormatting>
  <conditionalFormatting sqref="A90">
    <cfRule type="expression" dxfId="156" priority="1">
      <formula>ISBLANK($A90)</formula>
    </cfRule>
  </conditionalFormatting>
  <dataValidations xWindow="594" yWindow="422" count="9">
    <dataValidation type="list" errorStyle="information" showDropDown="1" showErrorMessage="1" errorTitle="Onjuiste invoer" error="Vul een 'x' in_x000a__x000a_(verwijder foute invoer met 'Delete')" promptTitle="Maak een keuze" prompt="Vul in met een 'x' in het vakje dat van toepassing is" sqref="D68:F68 B22 D22:F22 D49:F49 C49 B68 C68 C22 B49" xr:uid="{00000000-0002-0000-0300-000000000000}">
      <formula1>"x"</formula1>
    </dataValidation>
    <dataValidation type="list" errorStyle="warning" showDropDown="1" showInputMessage="1" showErrorMessage="1" errorTitle="Onjuiste invoer" error="Vul een 'x' in_x000a__x000a_(verwijder onjuiste  invoer met 'Delete')" promptTitle="Maak een keuze" prompt="Vul in met een 'x' in het vakje dat van toepassing is" sqref="B6:F6" xr:uid="{00000000-0002-0000-0300-000001000000}">
      <formula1>"x"</formula1>
    </dataValidation>
    <dataValidation allowBlank="1" showInputMessage="1" showErrorMessage="1" promptTitle="Extra vraag aan ouders" prompt="Toegevoegde vraag in de oudervragenlijst: _x000a__x000a_Welke tips/ adviezen kunt u geven om hiermee om te gaan?" sqref="A84:F84" xr:uid="{00000000-0002-0000-0300-000002000000}"/>
    <dataValidation allowBlank="1" showInputMessage="1" showErrorMessage="1" promptTitle="Toelichting" prompt="Als leerkracht heb je hierover ook observaties of via gesprekje met het kind gegevens kunnen verzamelen in de eerste 6 weken op school. " sqref="A86:F86" xr:uid="{00000000-0002-0000-0300-000003000000}"/>
    <dataValidation allowBlank="1" showInputMessage="1" showErrorMessage="1" promptTitle="Extra vraag aan ouders" prompt="Vraag in oudervragenlijst: _x000a__x000a_Welke verwachtingen heeft u als ouder van school in relatie tot uw kind?_x000a__x000a_!!Als leerkracht kun je in het oudergesprek ook aangeven wat u/ de school van de ouder verwacht in het educatieve partnerschap." sqref="A88:F88" xr:uid="{00000000-0002-0000-0300-000004000000}"/>
    <dataValidation allowBlank="1" showErrorMessage="1" sqref="B61:F61 B8:F8" xr:uid="{00000000-0002-0000-0300-000005000000}"/>
    <dataValidation allowBlank="1" showInputMessage="1" showErrorMessage="1" promptTitle="Tip!" prompt="Als leerkracht kun je in het oudergesprek ook aangeven wat u/ de school van de ouder verwacht in het educatieve partnerschap." sqref="A90:F90" xr:uid="{00000000-0002-0000-0300-000006000000}"/>
    <dataValidation type="list" errorStyle="warning" allowBlank="1" showDropDown="1" showErrorMessage="1" errorTitle="Onjuiste invoer" error="Vul een 'x' in_x000a__x000a_(verwijder onjuiste invoer met 'Delete')" sqref="B7:F7 B9:F21 B23:F48 B50:F60 B72:F76 B69:F70 B62:E67 F62:F63 F65:F67" xr:uid="{00000000-0002-0000-0300-000007000000}">
      <formula1>"x"</formula1>
    </dataValidation>
    <dataValidation type="whole" errorStyle="warning" operator="greaterThan" allowBlank="1" showDropDown="1" showErrorMessage="1" errorTitle="Onjuiste invoer" error="Vul een 'x' in_x000a__x000a_(verwijder onjuiste invoer met 'Delete')" sqref="F64" xr:uid="{00000000-0002-0000-0300-000008000000}">
      <formula1>0</formula1>
    </dataValidation>
  </dataValidations>
  <hyperlinks>
    <hyperlink ref="A93:F93" location="Leerkracht!B7" tooltip="&lt;&lt; Terug naar de 1e vraag" display="&lt;&lt; Terug naar de 1e vraag" xr:uid="{00000000-0004-0000-0300-000000000000}"/>
  </hyperlinks>
  <pageMargins left="0.70866141732283472" right="0.70866141732283472" top="0.55118110236220474" bottom="0.55118110236220474" header="0.31496062992125984" footer="0.31496062992125984"/>
  <pageSetup paperSize="9" scale="70" fitToHeight="3" orientation="portrait" r:id="rId1"/>
  <headerFooter>
    <oddHeader>&amp;L&amp;"-,Cursief"&amp;K01+034Leerkrachtvragenlijst - Intake kleuters&amp;R&amp;"-,Cursief"&amp;K01+034- &amp;P/&amp;N -</oddHeader>
    <oddFooter>&amp;L&amp;10&amp;K01+033Janssen, Y., Steenbergen, N., &amp;&amp; Houkema, D. (2018). &amp;"-,Cursief"Intakevragenlijst kleuters&amp;"-,Standaard". Enschede: SLO.&amp;R&amp;10&amp;KCB0076talentstimuleren.nl</oddFooter>
  </headerFooter>
  <rowBreaks count="2" manualBreakCount="2">
    <brk id="48" max="5" man="1"/>
    <brk id="77"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tabColor rgb="FFBFCD46"/>
    <pageSetUpPr fitToPage="1"/>
  </sheetPr>
  <dimension ref="A1:H120"/>
  <sheetViews>
    <sheetView topLeftCell="A106" zoomScaleNormal="100" workbookViewId="0"/>
  </sheetViews>
  <sheetFormatPr defaultColWidth="0" defaultRowHeight="18.5" zeroHeight="1"/>
  <cols>
    <col min="1" max="1" width="2.26953125" style="20" customWidth="1"/>
    <col min="2" max="2" width="46" style="7" customWidth="1"/>
    <col min="3" max="3" width="5.81640625" style="6" customWidth="1"/>
    <col min="4" max="4" width="5.81640625" style="7" customWidth="1"/>
    <col min="5" max="5" width="45.26953125" style="8" customWidth="1"/>
    <col min="6" max="6" width="36.453125" style="5" customWidth="1"/>
    <col min="7" max="7" width="4" customWidth="1"/>
    <col min="8" max="16384" width="9.1796875" hidden="1"/>
  </cols>
  <sheetData>
    <row r="1" spans="1:8" ht="21">
      <c r="A1" s="70"/>
      <c r="B1" s="236" t="str">
        <f>"Gesprek ouder(s) en leerkracht"&amp;IF(ISBLANK(naam),""," van "&amp;naam&amp;" "&amp;achternaam)</f>
        <v>Gesprek ouder(s) en leerkracht</v>
      </c>
      <c r="C1" s="236"/>
      <c r="D1" s="236"/>
      <c r="E1" s="236"/>
      <c r="F1" s="236"/>
      <c r="G1" s="45"/>
    </row>
    <row r="2" spans="1:8" s="85" customFormat="1" ht="40" customHeight="1">
      <c r="A2" s="83"/>
      <c r="B2" s="240" t="s">
        <v>214</v>
      </c>
      <c r="C2" s="240"/>
      <c r="D2" s="240"/>
      <c r="E2" s="240"/>
      <c r="F2" s="240"/>
      <c r="G2" s="84"/>
    </row>
    <row r="3" spans="1:8" s="64" customFormat="1" ht="14.5">
      <c r="A3" s="71"/>
      <c r="B3" s="249" t="s">
        <v>157</v>
      </c>
      <c r="C3" s="249"/>
      <c r="D3" s="249"/>
      <c r="E3" s="249"/>
      <c r="F3" s="249"/>
      <c r="G3" s="63"/>
    </row>
    <row r="4" spans="1:8" s="64" customFormat="1" ht="15" customHeight="1">
      <c r="A4" s="111"/>
      <c r="B4" s="259" t="s">
        <v>223</v>
      </c>
      <c r="C4" s="260"/>
      <c r="D4" s="260"/>
      <c r="E4" s="260"/>
      <c r="F4" s="260"/>
      <c r="G4" s="63"/>
    </row>
    <row r="5" spans="1:8" s="64" customFormat="1" ht="15" customHeight="1">
      <c r="A5" s="109"/>
      <c r="B5" s="259" t="s">
        <v>224</v>
      </c>
      <c r="C5" s="260"/>
      <c r="D5" s="260"/>
      <c r="E5" s="260"/>
      <c r="F5" s="260"/>
      <c r="G5" s="63"/>
    </row>
    <row r="6" spans="1:8" s="64" customFormat="1" ht="15" customHeight="1">
      <c r="A6" s="65"/>
      <c r="B6" s="259" t="s">
        <v>225</v>
      </c>
      <c r="C6" s="260"/>
      <c r="D6" s="260"/>
      <c r="E6" s="260"/>
      <c r="F6" s="260"/>
      <c r="G6" s="63"/>
    </row>
    <row r="7" spans="1:8" s="64" customFormat="1" ht="15" customHeight="1">
      <c r="A7" s="66"/>
      <c r="B7" s="259" t="s">
        <v>226</v>
      </c>
      <c r="C7" s="260"/>
      <c r="D7" s="260"/>
      <c r="E7" s="260"/>
      <c r="F7" s="260"/>
      <c r="G7" s="63"/>
    </row>
    <row r="8" spans="1:8" s="64" customFormat="1" ht="15" customHeight="1">
      <c r="A8" s="67"/>
      <c r="B8" s="259" t="s">
        <v>227</v>
      </c>
      <c r="C8" s="260"/>
      <c r="D8" s="260"/>
      <c r="E8" s="260"/>
      <c r="F8" s="260"/>
      <c r="G8" s="63"/>
    </row>
    <row r="9" spans="1:8" s="64" customFormat="1" ht="15" customHeight="1">
      <c r="A9" s="68"/>
      <c r="B9" s="241" t="s">
        <v>222</v>
      </c>
      <c r="C9" s="242"/>
      <c r="D9" s="242"/>
      <c r="E9" s="242"/>
      <c r="F9" s="242"/>
      <c r="G9" s="63"/>
    </row>
    <row r="10" spans="1:8" s="64" customFormat="1" ht="15" customHeight="1">
      <c r="A10" s="69" t="s">
        <v>72</v>
      </c>
      <c r="B10" s="274" t="s">
        <v>79</v>
      </c>
      <c r="C10" s="275"/>
      <c r="D10" s="275"/>
      <c r="E10" s="275"/>
      <c r="F10" s="275"/>
      <c r="G10" s="63"/>
    </row>
    <row r="11" spans="1:8" s="113" customFormat="1" ht="30" customHeight="1">
      <c r="A11" s="119"/>
      <c r="B11" s="237" t="s">
        <v>75</v>
      </c>
      <c r="C11" s="238"/>
      <c r="D11" s="238"/>
      <c r="E11" s="238"/>
      <c r="F11" s="238"/>
      <c r="G11" s="120"/>
    </row>
    <row r="12" spans="1:8" ht="30" customHeight="1">
      <c r="A12" s="52"/>
      <c r="B12" s="250" t="s">
        <v>160</v>
      </c>
      <c r="C12" s="250"/>
      <c r="D12" s="250"/>
      <c r="E12" s="250"/>
      <c r="F12" s="250"/>
      <c r="G12" s="45"/>
    </row>
    <row r="13" spans="1:8" ht="90" customHeight="1">
      <c r="A13" s="52"/>
      <c r="B13" s="251" t="str">
        <f>IF(ISBLANK(Ouders!A3),"",Ouders!A3)</f>
        <v/>
      </c>
      <c r="C13" s="252"/>
      <c r="D13" s="252"/>
      <c r="E13" s="252"/>
      <c r="F13" s="253"/>
      <c r="G13" s="45"/>
    </row>
    <row r="14" spans="1:8">
      <c r="A14" s="52"/>
      <c r="B14" s="254"/>
      <c r="C14" s="254"/>
      <c r="D14" s="254"/>
      <c r="E14" s="254"/>
      <c r="F14" s="254"/>
      <c r="G14" s="45"/>
    </row>
    <row r="15" spans="1:8" ht="21">
      <c r="A15" s="53"/>
      <c r="B15" s="54" t="str">
        <f>IF(ISBLANK(naam),"Het kind ...",naam&amp;" ...")</f>
        <v>Het kind ...</v>
      </c>
      <c r="C15" s="82" t="s">
        <v>58</v>
      </c>
      <c r="D15" s="118" t="s">
        <v>65</v>
      </c>
      <c r="E15" s="55" t="s">
        <v>60</v>
      </c>
      <c r="F15" s="121" t="s">
        <v>61</v>
      </c>
      <c r="G15" s="45"/>
    </row>
    <row r="16" spans="1:8">
      <c r="A16" s="53"/>
      <c r="B16" s="261" t="str">
        <f>Omschrijvingen!A2</f>
        <v>Zelfredzaamheid</v>
      </c>
      <c r="C16" s="262"/>
      <c r="D16" s="262"/>
      <c r="E16" s="262"/>
      <c r="F16" s="263"/>
      <c r="G16" s="45"/>
      <c r="H16" s="42"/>
    </row>
    <row r="17" spans="1:8" ht="40" customHeight="1">
      <c r="A17" s="79" t="str">
        <f>Omschrijvingen!H3</f>
        <v/>
      </c>
      <c r="B17" s="58" t="str">
        <f>Omschrijvingen!A3&amp;Omschrijvingen!G3</f>
        <v>kan zich grotendeels zelf redden 
(eten/drinken, jas/schoenen, wc bezoek)</v>
      </c>
      <c r="C17" s="75" t="str">
        <f>IF(Ouders!B7="x",minder,IF(Ouders!C7="x",iets_minder,IF(Ouders!D7="x",even_veel,IF(Ouders!E7="x",iets_meer,IF(Ouders!F7="x",meer,"")))))</f>
        <v/>
      </c>
      <c r="D17" s="76" t="str">
        <f>IF(Leerkracht!B6="x",minder,IF(Leerkracht!C6="x",iets_minder,IF(Leerkracht!D6="x",even_veel,IF(Leerkracht!E6="x",iets_meer,IF(Leerkracht!F6="x",meer,"")))))</f>
        <v/>
      </c>
      <c r="E17" s="243" t="s">
        <v>219</v>
      </c>
      <c r="F17" s="246"/>
      <c r="G17" s="45"/>
      <c r="H17" s="42"/>
    </row>
    <row r="18" spans="1:8" ht="40" customHeight="1">
      <c r="A18" s="79" t="str">
        <f>Omschrijvingen!H4</f>
        <v/>
      </c>
      <c r="B18" s="58" t="str">
        <f>Omschrijvingen!A4&amp;Omschrijvingen!G4</f>
        <v>is overdag zindelijk</v>
      </c>
      <c r="C18" s="75" t="str">
        <f>IF(Ouders!B8="x",minder,IF(Ouders!C8="x",iets_minder,IF(Ouders!D8="x",even_veel,IF(Ouders!E8="x",iets_meer,IF(Ouders!F8="x",meer,"")))))</f>
        <v/>
      </c>
      <c r="D18" s="76" t="str">
        <f>IF(Leerkracht!B7="x",minder,IF(Leerkracht!C7="x",iets_minder,IF(Leerkracht!D7="x",even_veel,IF(Leerkracht!E7="x",iets_meer,IF(Leerkracht!F7="x",meer,"")))))</f>
        <v/>
      </c>
      <c r="E18" s="244"/>
      <c r="F18" s="247"/>
      <c r="G18" s="45"/>
      <c r="H18" s="42"/>
    </row>
    <row r="19" spans="1:8" ht="40" customHeight="1">
      <c r="A19" s="79"/>
      <c r="B19" s="58" t="str">
        <f>Omschrijvingen!A5&amp;Omschrijvingen!G5</f>
        <v>is 's nachts zindelijk</v>
      </c>
      <c r="C19" s="75" t="str">
        <f>IF(Ouders!B9="x",minder,IF(Ouders!C9="x",iets_minder,IF(Ouders!D9="x",even_veel,IF(Ouders!E9="x",iets_meer,IF(Ouders!F9="x",meer,"")))))</f>
        <v/>
      </c>
      <c r="D19" s="104" t="s">
        <v>213</v>
      </c>
      <c r="E19" s="245"/>
      <c r="F19" s="248"/>
      <c r="G19" s="45"/>
      <c r="H19" s="42"/>
    </row>
    <row r="20" spans="1:8">
      <c r="A20" s="79"/>
      <c r="B20" s="264" t="str">
        <f>Omschrijvingen!A6</f>
        <v>Sociale en emotionele ontwikkeling &amp; Persoonlijkheid</v>
      </c>
      <c r="C20" s="265"/>
      <c r="D20" s="265"/>
      <c r="E20" s="265"/>
      <c r="F20" s="266"/>
      <c r="G20" s="45"/>
      <c r="H20" s="42"/>
    </row>
    <row r="21" spans="1:8" ht="40" customHeight="1">
      <c r="A21" s="79" t="str">
        <f>Omschrijvingen!H7</f>
        <v/>
      </c>
      <c r="B21" s="58" t="str">
        <f>Omschrijvingen!A7&amp;Omschrijvingen!G7</f>
        <v>zoekt contact met leeftijdgenoten*</v>
      </c>
      <c r="C21" s="75" t="str">
        <f>IF(Ouders!B11="x",minder,IF(Ouders!C11="x",iets_minder,IF(Ouders!D11="x",even_veel,IF(Ouders!E11="x",iets_meer,IF(Ouders!F11="x",meer,"")))))</f>
        <v/>
      </c>
      <c r="D21" s="76" t="str">
        <f>IF(Leerkracht!B9="x",minder,IF(Leerkracht!C9="x",iets_minder,IF(Leerkracht!D9="x",even_veel,IF(Leerkracht!E9="x",iets_meer,IF(Leerkracht!F9="x",meer,"")))))</f>
        <v/>
      </c>
      <c r="E21" s="100" t="s">
        <v>152</v>
      </c>
      <c r="F21" s="74"/>
      <c r="G21" s="45"/>
      <c r="H21" s="43" t="s">
        <v>67</v>
      </c>
    </row>
    <row r="22" spans="1:8" ht="40" customHeight="1">
      <c r="A22" s="79" t="str">
        <f>Omschrijvingen!H8</f>
        <v/>
      </c>
      <c r="B22" s="58" t="str">
        <f>Omschrijvingen!A8&amp;Omschrijvingen!G8</f>
        <v>zoekt contact met volwassenen</v>
      </c>
      <c r="C22" s="75" t="str">
        <f>IF(Ouders!B12="x",minder,IF(Ouders!C12="x",iets_minder,IF(Ouders!D12="x",even_veel,IF(Ouders!E12="x",iets_meer,IF(Ouders!F12="x",meer,"")))))</f>
        <v/>
      </c>
      <c r="D22" s="76" t="str">
        <f>IF(Leerkracht!B10="x",minder,IF(Leerkracht!C10="x",iets_minder,IF(Leerkracht!D10="x",even_veel,IF(Leerkracht!E10="x",iets_meer,IF(Leerkracht!F10="x",meer,"")))))</f>
        <v/>
      </c>
      <c r="E22" s="100" t="s">
        <v>63</v>
      </c>
      <c r="F22" s="74"/>
      <c r="G22" s="45"/>
      <c r="H22" s="43"/>
    </row>
    <row r="23" spans="1:8" ht="40" customHeight="1">
      <c r="A23" s="79" t="str">
        <f>Omschrijvingen!H9</f>
        <v/>
      </c>
      <c r="B23" s="58" t="str">
        <f>Omschrijvingen!A9&amp;Omschrijvingen!G9</f>
        <v>komt voor zichzelf op</v>
      </c>
      <c r="C23" s="75" t="str">
        <f>IF(Ouders!B13="x",minder,IF(Ouders!C13="x",iets_minder,IF(Ouders!D13="x",even_veel,IF(Ouders!E13="x",iets_meer,IF(Ouders!F13="x",meer,"")))))</f>
        <v/>
      </c>
      <c r="D23" s="76" t="str">
        <f>IF(Leerkracht!B11="x",minder,IF(Leerkracht!C11="x",iets_minder,IF(Leerkracht!D11="x",even_veel,IF(Leerkracht!E11="x",iets_meer,IF(Leerkracht!F11="x",meer,"")))))</f>
        <v/>
      </c>
      <c r="E23" s="100" t="s">
        <v>119</v>
      </c>
      <c r="F23" s="74"/>
      <c r="G23" s="45"/>
      <c r="H23" s="43"/>
    </row>
    <row r="24" spans="1:8" ht="40" customHeight="1">
      <c r="A24" s="79" t="str">
        <f>Omschrijvingen!H10</f>
        <v/>
      </c>
      <c r="B24" s="58" t="str">
        <f>Omschrijvingen!A10&amp;Omschrijvingen!G10</f>
        <v>heeft vertrouwen in wat hij/ zij zelf kan</v>
      </c>
      <c r="C24" s="75" t="str">
        <f>IF(Ouders!B14="x",minder,IF(Ouders!C14="x",iets_minder,IF(Ouders!D14="x",even_veel,IF(Ouders!E14="x",iets_meer,IF(Ouders!F14="x",meer,"")))))</f>
        <v/>
      </c>
      <c r="D24" s="76" t="str">
        <f>IF(Leerkracht!B12="x",minder,IF(Leerkracht!C12="x",iets_minder,IF(Leerkracht!D12="x",even_veel,IF(Leerkracht!E12="x",iets_meer,IF(Leerkracht!F12="x",meer,"")))))</f>
        <v/>
      </c>
      <c r="E24" s="101"/>
      <c r="F24" s="74"/>
      <c r="G24" s="45"/>
      <c r="H24" s="43"/>
    </row>
    <row r="25" spans="1:8" ht="40" customHeight="1">
      <c r="A25" s="79" t="str">
        <f>Omschrijvingen!H11</f>
        <v/>
      </c>
      <c r="B25" s="58" t="str">
        <f>Omschrijvingen!A11&amp;Omschrijvingen!G11</f>
        <v>is open en spontaan*</v>
      </c>
      <c r="C25" s="75" t="str">
        <f>IF(Ouders!B15="x",minder,IF(Ouders!C15="x",iets_minder,IF(Ouders!D15="x",even_veel,IF(Ouders!E15="x",iets_meer,IF(Ouders!F15="x",meer,"")))))</f>
        <v/>
      </c>
      <c r="D25" s="76" t="str">
        <f>IF(Leerkracht!B13="x",minder,IF(Leerkracht!C13="x",iets_minder,IF(Leerkracht!D13="x",even_veel,IF(Leerkracht!E13="x",iets_meer,IF(Leerkracht!F13="x",meer,"")))))</f>
        <v/>
      </c>
      <c r="E25" s="101"/>
      <c r="F25" s="74"/>
      <c r="G25" s="45"/>
      <c r="H25" s="43" t="s">
        <v>67</v>
      </c>
    </row>
    <row r="26" spans="1:8" ht="40" customHeight="1">
      <c r="A26" s="79" t="str">
        <f>Omschrijvingen!H12</f>
        <v/>
      </c>
      <c r="B26" s="58" t="str">
        <f>Omschrijvingen!A12&amp;Omschrijvingen!G12</f>
        <v>is verlegen/teruggetrokken</v>
      </c>
      <c r="C26" s="75" t="str">
        <f>IF(Ouders!B16="x",minder,IF(Ouders!C16="x",iets_minder,IF(Ouders!D16="x",even_veel,IF(Ouders!E16="x",iets_meer,IF(Ouders!F16="x",meer,"")))))</f>
        <v/>
      </c>
      <c r="D26" s="76" t="str">
        <f>IF(Leerkracht!B14="x",minder,IF(Leerkracht!C14="x",iets_minder,IF(Leerkracht!D14="x",even_veel,IF(Leerkracht!E14="x",iets_meer,IF(Leerkracht!F14="x",meer,"")))))</f>
        <v/>
      </c>
      <c r="E26" s="101"/>
      <c r="F26" s="74"/>
      <c r="G26" s="45"/>
      <c r="H26" s="43"/>
    </row>
    <row r="27" spans="1:8" ht="40" customHeight="1">
      <c r="A27" s="79" t="str">
        <f>Omschrijvingen!H13</f>
        <v/>
      </c>
      <c r="B27" s="58" t="str">
        <f>Omschrijvingen!A13&amp;Omschrijvingen!G13</f>
        <v>heeft een eigen mening die hij/zij duidelijk maakt</v>
      </c>
      <c r="C27" s="75" t="str">
        <f>IF(Ouders!B17="x",minder,IF(Ouders!C17="x",iets_minder,IF(Ouders!D17="x",even_veel,IF(Ouders!E17="x",iets_meer,IF(Ouders!F17="x",meer,"")))))</f>
        <v/>
      </c>
      <c r="D27" s="76" t="str">
        <f>IF(Leerkracht!B15="x",minder,IF(Leerkracht!C15="x",iets_minder,IF(Leerkracht!D15="x",even_veel,IF(Leerkracht!E15="x",iets_meer,IF(Leerkracht!F15="x",meer,"")))))</f>
        <v/>
      </c>
      <c r="E27" s="101"/>
      <c r="F27" s="74"/>
      <c r="G27" s="45"/>
      <c r="H27" s="43"/>
    </row>
    <row r="28" spans="1:8" ht="40" customHeight="1">
      <c r="A28" s="79" t="str">
        <f>Omschrijvingen!H14</f>
        <v/>
      </c>
      <c r="B28" s="58" t="str">
        <f>Omschrijvingen!A14&amp;Omschrijvingen!G14</f>
        <v>is nieuwsgierig</v>
      </c>
      <c r="C28" s="75" t="str">
        <f>IF(Ouders!B18="x",minder,IF(Ouders!C18="x",iets_minder,IF(Ouders!D18="x",even_veel,IF(Ouders!E18="x",iets_meer,IF(Ouders!F18="x",meer,"")))))</f>
        <v/>
      </c>
      <c r="D28" s="76" t="str">
        <f>IF(Leerkracht!B16="x",minder,IF(Leerkracht!C16="x",iets_minder,IF(Leerkracht!D16="x",even_veel,IF(Leerkracht!E16="x",iets_meer,IF(Leerkracht!F16="x",meer,"")))))</f>
        <v/>
      </c>
      <c r="E28" s="101"/>
      <c r="F28" s="74"/>
      <c r="G28" s="45"/>
      <c r="H28" s="43"/>
    </row>
    <row r="29" spans="1:8" ht="40" customHeight="1">
      <c r="A29" s="79" t="str">
        <f>Omschrijvingen!H15</f>
        <v/>
      </c>
      <c r="B29" s="58" t="str">
        <f>Omschrijvingen!A15&amp;Omschrijvingen!G15</f>
        <v>heeft een goed geheugen</v>
      </c>
      <c r="C29" s="75" t="str">
        <f>IF(Ouders!B19="x",minder,IF(Ouders!C19="x",iets_minder,IF(Ouders!D19="x",even_veel,IF(Ouders!E19="x",iets_meer,IF(Ouders!F19="x",meer,"")))))</f>
        <v/>
      </c>
      <c r="D29" s="76" t="str">
        <f>IF(Leerkracht!B17="x",minder,IF(Leerkracht!C17="x",iets_minder,IF(Leerkracht!D17="x",even_veel,IF(Leerkracht!E17="x",iets_meer,IF(Leerkracht!F17="x",meer,"")))))</f>
        <v/>
      </c>
      <c r="E29" s="102" t="s">
        <v>116</v>
      </c>
      <c r="F29" s="74"/>
      <c r="G29" s="45"/>
      <c r="H29" s="43"/>
    </row>
    <row r="30" spans="1:8" ht="40" customHeight="1">
      <c r="A30" s="79" t="str">
        <f>Omschrijvingen!H16</f>
        <v/>
      </c>
      <c r="B30" s="58" t="str">
        <f>Omschrijvingen!A16&amp;Omschrijvingen!G16</f>
        <v>kan gemakkelijk wennen in nieuwe situaties</v>
      </c>
      <c r="C30" s="75" t="str">
        <f>IF(Ouders!B20="x",minder,IF(Ouders!C20="x",iets_minder,IF(Ouders!D20="x",even_veel,IF(Ouders!E20="x",iets_meer,IF(Ouders!F20="x",meer,"")))))</f>
        <v/>
      </c>
      <c r="D30" s="76" t="str">
        <f>IF(Leerkracht!B18="x",minder,IF(Leerkracht!C18="x",iets_minder,IF(Leerkracht!D18="x",even_veel,IF(Leerkracht!E18="x",iets_meer,IF(Leerkracht!F18="x",meer,"")))))</f>
        <v/>
      </c>
      <c r="E30" s="102" t="s">
        <v>117</v>
      </c>
      <c r="F30" s="74"/>
      <c r="G30" s="45"/>
      <c r="H30" s="43"/>
    </row>
    <row r="31" spans="1:8" ht="40" customHeight="1">
      <c r="A31" s="79" t="str">
        <f>Omschrijvingen!H17</f>
        <v/>
      </c>
      <c r="B31" s="58" t="str">
        <f>Omschrijvingen!A17&amp;Omschrijvingen!G17</f>
        <v>kan zich aan regels en afspraken houden</v>
      </c>
      <c r="C31" s="75" t="str">
        <f>IF(Ouders!B21="x",minder,IF(Ouders!C21="x",iets_minder,IF(Ouders!D21="x",even_veel,IF(Ouders!E21="x",iets_meer,IF(Ouders!F21="x",meer,"")))))</f>
        <v/>
      </c>
      <c r="D31" s="76" t="str">
        <f>IF(Leerkracht!B19="x",minder,IF(Leerkracht!C19="x",iets_minder,IF(Leerkracht!D19="x",even_veel,IF(Leerkracht!E19="x",iets_meer,IF(Leerkracht!F19="x",meer,"")))))</f>
        <v/>
      </c>
      <c r="E31" s="101"/>
      <c r="F31" s="74"/>
      <c r="G31" s="45"/>
      <c r="H31" s="43"/>
    </row>
    <row r="32" spans="1:8" ht="40" customHeight="1">
      <c r="A32" s="79" t="str">
        <f>Omschrijvingen!H18</f>
        <v/>
      </c>
      <c r="B32" s="58" t="str">
        <f>Omschrijvingen!A18&amp;Omschrijvingen!G18</f>
        <v>kan omgaan met de eigen emoties</v>
      </c>
      <c r="C32" s="75" t="str">
        <f>IF(Ouders!B22="x",minder,IF(Ouders!C22="x",iets_minder,IF(Ouders!D22="x",even_veel,IF(Ouders!E22="x",iets_meer,IF(Ouders!F22="x",meer,"")))))</f>
        <v/>
      </c>
      <c r="D32" s="76" t="str">
        <f>IF(Leerkracht!B20="x",minder,IF(Leerkracht!C20="x",iets_minder,IF(Leerkracht!D20="x",even_veel,IF(Leerkracht!E20="x",iets_meer,IF(Leerkracht!F20="x",meer,"")))))</f>
        <v/>
      </c>
      <c r="E32" s="103"/>
      <c r="F32" s="74"/>
      <c r="G32" s="45"/>
      <c r="H32" s="43"/>
    </row>
    <row r="33" spans="1:8" ht="40" customHeight="1">
      <c r="A33" s="79" t="str">
        <f>Omschrijvingen!H19</f>
        <v/>
      </c>
      <c r="B33" s="58" t="str">
        <f>Omschrijvingen!A19&amp;Omschrijvingen!G19</f>
        <v>is beweeglijk</v>
      </c>
      <c r="C33" s="75" t="str">
        <f>IF(Ouders!B23="x",minder,IF(Ouders!C23="x",iets_minder,IF(Ouders!D23="x",even_veel,IF(Ouders!E23="x",iets_meer,IF(Ouders!F23="x",meer,"")))))</f>
        <v/>
      </c>
      <c r="D33" s="76" t="str">
        <f>IF(Leerkracht!B21="x",minder,IF(Leerkracht!C21="x",iets_minder,IF(Leerkracht!D21="x",even_veel,IF(Leerkracht!E21="x",iets_meer,IF(Leerkracht!F21="x",meer,"")))))</f>
        <v/>
      </c>
      <c r="E33" s="103"/>
      <c r="F33" s="74"/>
      <c r="G33" s="45"/>
      <c r="H33" s="43"/>
    </row>
    <row r="34" spans="1:8">
      <c r="A34" s="79"/>
      <c r="B34" s="264" t="str">
        <f>Omschrijvingen!A20</f>
        <v>Spel- en leerontwikkeling</v>
      </c>
      <c r="C34" s="265"/>
      <c r="D34" s="265"/>
      <c r="E34" s="265"/>
      <c r="F34" s="266"/>
      <c r="G34" s="45"/>
      <c r="H34" s="43"/>
    </row>
    <row r="35" spans="1:8" ht="40" customHeight="1">
      <c r="A35" s="79" t="str">
        <f>Omschrijvingen!H21</f>
        <v/>
      </c>
      <c r="B35" s="58" t="str">
        <f>Omschrijvingen!A21&amp;Omschrijvingen!G21</f>
        <v>komt gemakkelijk tot spelen</v>
      </c>
      <c r="C35" s="75" t="str">
        <f>IF(Ouders!B25="x",minder,IF(Ouders!C25="x",iets_minder,IF(Ouders!D25="x",even_veel,IF(Ouders!E25="x",iets_meer,IF(Ouders!F25="x",meer,"")))))</f>
        <v/>
      </c>
      <c r="D35" s="76" t="str">
        <f>IF(Leerkracht!B23="x",minder,IF(Leerkracht!C23="x",iets_minder,IF(Leerkracht!D23="x",even_veel,IF(Leerkracht!E23="x",iets_meer,IF(Leerkracht!F23="x",meer,"")))))</f>
        <v/>
      </c>
      <c r="E35" s="100" t="s">
        <v>118</v>
      </c>
      <c r="F35" s="74"/>
      <c r="G35" s="45"/>
      <c r="H35" s="43"/>
    </row>
    <row r="36" spans="1:8" ht="40" customHeight="1">
      <c r="A36" s="79" t="str">
        <f>Omschrijvingen!H22</f>
        <v/>
      </c>
      <c r="B36" s="58" t="str">
        <f>Omschrijvingen!A22&amp;Omschrijvingen!G22</f>
        <v>speelt met leeftijdgenoten*</v>
      </c>
      <c r="C36" s="75" t="str">
        <f>IF(Ouders!B26="x",minder,IF(Ouders!C26="x",iets_minder,IF(Ouders!D26="x",even_veel,IF(Ouders!E26="x",iets_meer,IF(Ouders!F26="x",meer,"")))))</f>
        <v/>
      </c>
      <c r="D36" s="76" t="str">
        <f>IF(Leerkracht!B24="x",minder,IF(Leerkracht!C24="x",iets_minder,IF(Leerkracht!D24="x",even_veel,IF(Leerkracht!E24="x",iets_meer,IF(Leerkracht!F24="x",meer,"")))))</f>
        <v/>
      </c>
      <c r="E36" s="100" t="s">
        <v>121</v>
      </c>
      <c r="F36" s="44"/>
      <c r="G36" s="45"/>
      <c r="H36" s="43" t="s">
        <v>67</v>
      </c>
    </row>
    <row r="37" spans="1:8" ht="40" customHeight="1">
      <c r="A37" s="79" t="str">
        <f>Omschrijvingen!H23</f>
        <v/>
      </c>
      <c r="B37" s="58" t="str">
        <f>Omschrijvingen!A23&amp;Omschrijvingen!G23</f>
        <v>speelt naast leeftijdgenoten (speelt zijn eigen spel)</v>
      </c>
      <c r="C37" s="75" t="str">
        <f>IF(Ouders!B27="x",minder,IF(Ouders!C27="x",iets_minder,IF(Ouders!D27="x",even_veel,IF(Ouders!E27="x",iets_meer,IF(Ouders!F27="x",meer,"")))))</f>
        <v/>
      </c>
      <c r="D37" s="76" t="str">
        <f>IF(Leerkracht!B25="x",minder,IF(Leerkracht!C25="x",iets_minder,IF(Leerkracht!D25="x",even_veel,IF(Leerkracht!E25="x",iets_meer,IF(Leerkracht!F25="x",meer,"")))))</f>
        <v/>
      </c>
      <c r="E37" s="100"/>
      <c r="F37" s="44"/>
      <c r="G37" s="45"/>
      <c r="H37" s="43"/>
    </row>
    <row r="38" spans="1:8" ht="40" customHeight="1">
      <c r="A38" s="79" t="str">
        <f>Omschrijvingen!H24</f>
        <v/>
      </c>
      <c r="B38" s="58" t="str">
        <f>Omschrijvingen!A24&amp;Omschrijvingen!G24</f>
        <v>speelt graag alleen</v>
      </c>
      <c r="C38" s="75" t="str">
        <f>IF(Ouders!B28="x",minder,IF(Ouders!C28="x",iets_minder,IF(Ouders!D28="x",even_veel,IF(Ouders!E28="x",iets_meer,IF(Ouders!F28="x",meer,"")))))</f>
        <v/>
      </c>
      <c r="D38" s="76" t="str">
        <f>IF(Leerkracht!B26="x",minder,IF(Leerkracht!C26="x",iets_minder,IF(Leerkracht!D26="x",even_veel,IF(Leerkracht!E26="x",iets_meer,IF(Leerkracht!F26="x",meer,"")))))</f>
        <v/>
      </c>
      <c r="E38" s="100"/>
      <c r="F38" s="44"/>
      <c r="G38" s="45"/>
      <c r="H38" s="43"/>
    </row>
    <row r="39" spans="1:8" ht="40" customHeight="1">
      <c r="A39" s="79" t="str">
        <f>Omschrijvingen!H25</f>
        <v/>
      </c>
      <c r="B39" s="58" t="str">
        <f>Omschrijvingen!A25&amp;Omschrijvingen!G25</f>
        <v>neemt initiatief</v>
      </c>
      <c r="C39" s="75" t="str">
        <f>IF(Ouders!B29="x",minder,IF(Ouders!C29="x",iets_minder,IF(Ouders!D29="x",even_veel,IF(Ouders!E29="x",iets_meer,IF(Ouders!F29="x",meer,"")))))</f>
        <v/>
      </c>
      <c r="D39" s="76" t="str">
        <f>IF(Leerkracht!B27="x",minder,IF(Leerkracht!C27="x",iets_minder,IF(Leerkracht!D27="x",even_veel,IF(Leerkracht!E27="x",iets_meer,IF(Leerkracht!F27="x",meer,"")))))</f>
        <v/>
      </c>
      <c r="E39" s="100" t="s">
        <v>120</v>
      </c>
      <c r="F39" s="44"/>
      <c r="G39" s="45"/>
      <c r="H39" s="43"/>
    </row>
    <row r="40" spans="1:8" ht="40" customHeight="1">
      <c r="A40" s="79" t="str">
        <f>Omschrijvingen!H26</f>
        <v/>
      </c>
      <c r="B40" s="58" t="str">
        <f>Omschrijvingen!A26&amp;Omschrijvingen!G26</f>
        <v>neemt de leiding</v>
      </c>
      <c r="C40" s="75" t="str">
        <f>IF(Ouders!B30="x",minder,IF(Ouders!C30="x",iets_minder,IF(Ouders!D30="x",even_veel,IF(Ouders!E30="x",iets_meer,IF(Ouders!F30="x",meer,"")))))</f>
        <v/>
      </c>
      <c r="D40" s="76" t="str">
        <f>IF(Leerkracht!B28="x",minder,IF(Leerkracht!C28="x",iets_minder,IF(Leerkracht!D28="x",even_veel,IF(Leerkracht!E28="x",iets_meer,IF(Leerkracht!F28="x",meer,"")))))</f>
        <v/>
      </c>
      <c r="E40" s="100"/>
      <c r="F40" s="44"/>
      <c r="G40" s="45"/>
      <c r="H40" s="43"/>
    </row>
    <row r="41" spans="1:8" ht="40" customHeight="1">
      <c r="A41" s="79" t="str">
        <f>Omschrijvingen!H27</f>
        <v/>
      </c>
      <c r="B41" s="58" t="str">
        <f>Omschrijvingen!A27&amp;Omschrijvingen!G27</f>
        <v>wil de omgeving precies kennen</v>
      </c>
      <c r="C41" s="75" t="str">
        <f>IF(Ouders!B31="x",minder,IF(Ouders!C31="x",iets_minder,IF(Ouders!D31="x",even_veel,IF(Ouders!E31="x",iets_meer,IF(Ouders!F31="x",meer,"")))))</f>
        <v/>
      </c>
      <c r="D41" s="76" t="str">
        <f>IF(Leerkracht!B29="x",minder,IF(Leerkracht!C29="x",iets_minder,IF(Leerkracht!D29="x",even_veel,IF(Leerkracht!E29="x",iets_meer,IF(Leerkracht!F29="x",meer,"")))))</f>
        <v/>
      </c>
      <c r="E41" s="100" t="s">
        <v>122</v>
      </c>
      <c r="F41" s="44"/>
      <c r="G41" s="45"/>
      <c r="H41" s="43"/>
    </row>
    <row r="42" spans="1:8" ht="40" customHeight="1">
      <c r="A42" s="79" t="str">
        <f>Omschrijvingen!H28</f>
        <v/>
      </c>
      <c r="B42" s="58" t="str">
        <f>Omschrijvingen!A28&amp;Omschrijvingen!G28</f>
        <v>wil alles ontdekken en is geïnteresseerd in nieuwe materialen/ omgeving</v>
      </c>
      <c r="C42" s="75" t="str">
        <f>IF(Ouders!B32="x",minder,IF(Ouders!C32="x",iets_minder,IF(Ouders!D32="x",even_veel,IF(Ouders!E32="x",iets_meer,IF(Ouders!F32="x",meer,"")))))</f>
        <v/>
      </c>
      <c r="D42" s="76" t="str">
        <f>IF(Leerkracht!B30="x",minder,IF(Leerkracht!C30="x",iets_minder,IF(Leerkracht!D30="x",even_veel,IF(Leerkracht!E30="x",iets_meer,IF(Leerkracht!F30="x",meer,"")))))</f>
        <v/>
      </c>
      <c r="E42" s="100" t="s">
        <v>123</v>
      </c>
      <c r="F42" s="44"/>
      <c r="G42" s="45"/>
      <c r="H42" s="43"/>
    </row>
    <row r="43" spans="1:8" ht="40" customHeight="1">
      <c r="A43" s="79" t="str">
        <f>Omschrijvingen!H29</f>
        <v/>
      </c>
      <c r="B43" s="58" t="str">
        <f>Omschrijvingen!A29&amp;Omschrijvingen!G29</f>
        <v>begrijpt de wereld om hem/haar heen</v>
      </c>
      <c r="C43" s="75" t="str">
        <f>IF(Ouders!B33="x",minder,IF(Ouders!C33="x",iets_minder,IF(Ouders!D33="x",even_veel,IF(Ouders!E33="x",iets_meer,IF(Ouders!F33="x",meer,"")))))</f>
        <v/>
      </c>
      <c r="D43" s="76" t="str">
        <f>IF(Leerkracht!B31="x",minder,IF(Leerkracht!C31="x",iets_minder,IF(Leerkracht!D31="x",even_veel,IF(Leerkracht!E31="x",iets_meer,IF(Leerkracht!F31="x",meer,"")))))</f>
        <v/>
      </c>
      <c r="E43" s="100"/>
      <c r="F43" s="44"/>
      <c r="G43" s="45"/>
      <c r="H43" s="43"/>
    </row>
    <row r="44" spans="1:8" ht="40" customHeight="1">
      <c r="A44" s="79" t="str">
        <f>Omschrijvingen!H30</f>
        <v/>
      </c>
      <c r="B44" s="58" t="str">
        <f>Omschrijvingen!A30&amp;Omschrijvingen!G30</f>
        <v>stelt waarom-vragen</v>
      </c>
      <c r="C44" s="75" t="str">
        <f>IF(Ouders!B34="x",minder,IF(Ouders!C34="x",iets_minder,IF(Ouders!D34="x",even_veel,IF(Ouders!E34="x",iets_meer,IF(Ouders!F34="x",meer,"")))))</f>
        <v/>
      </c>
      <c r="D44" s="76" t="str">
        <f>IF(Leerkracht!B32="x",minder,IF(Leerkracht!C32="x",iets_minder,IF(Leerkracht!D32="x",even_veel,IF(Leerkracht!E32="x",iets_meer,IF(Leerkracht!F32="x",meer,"")))))</f>
        <v/>
      </c>
      <c r="E44" s="100" t="s">
        <v>124</v>
      </c>
      <c r="F44" s="44"/>
      <c r="G44" s="45"/>
      <c r="H44" s="43"/>
    </row>
    <row r="45" spans="1:8" ht="40" customHeight="1">
      <c r="A45" s="79" t="str">
        <f>Omschrijvingen!H31</f>
        <v/>
      </c>
      <c r="B45" s="58" t="str">
        <f>Omschrijvingen!A31&amp;Omschrijvingen!G31</f>
        <v>leert door uitproberen en oefenen</v>
      </c>
      <c r="C45" s="75" t="str">
        <f>IF(Ouders!B35="x",minder,IF(Ouders!C35="x",iets_minder,IF(Ouders!D35="x",even_veel,IF(Ouders!E35="x",iets_meer,IF(Ouders!F35="x",meer,"")))))</f>
        <v/>
      </c>
      <c r="D45" s="76" t="str">
        <f>IF(Leerkracht!B33="x",minder,IF(Leerkracht!C33="x",iets_minder,IF(Leerkracht!D33="x",even_veel,IF(Leerkracht!E33="x",iets_meer,IF(Leerkracht!F33="x",meer,"")))))</f>
        <v/>
      </c>
      <c r="E45" s="100"/>
      <c r="F45" s="44"/>
      <c r="G45" s="45"/>
      <c r="H45" s="43"/>
    </row>
    <row r="46" spans="1:8" ht="40" customHeight="1">
      <c r="A46" s="79" t="str">
        <f>Omschrijvingen!H32</f>
        <v/>
      </c>
      <c r="B46" s="58" t="str">
        <f>Omschrijvingen!A32&amp;Omschrijvingen!G32</f>
        <v>vraagt hulp als hij/zij dat nodig vindt</v>
      </c>
      <c r="C46" s="75" t="str">
        <f>IF(Ouders!B36="x",minder,IF(Ouders!C36="x",iets_minder,IF(Ouders!D36="x",even_veel,IF(Ouders!E36="x",iets_meer,IF(Ouders!F36="x",meer,"")))))</f>
        <v/>
      </c>
      <c r="D46" s="76" t="str">
        <f>IF(Leerkracht!B34="x",minder,IF(Leerkracht!C34="x",iets_minder,IF(Leerkracht!D34="x",even_veel,IF(Leerkracht!E34="x",iets_meer,IF(Leerkracht!F34="x",meer,"")))))</f>
        <v/>
      </c>
      <c r="E46" s="100"/>
      <c r="F46" s="44"/>
      <c r="G46" s="45"/>
      <c r="H46" s="43"/>
    </row>
    <row r="47" spans="1:8" ht="40" customHeight="1">
      <c r="A47" s="79" t="str">
        <f>Omschrijvingen!H33</f>
        <v/>
      </c>
      <c r="B47" s="58" t="str">
        <f>Omschrijvingen!A33&amp;Omschrijvingen!G33</f>
        <v>is bang om fouten te maken</v>
      </c>
      <c r="C47" s="75" t="str">
        <f>IF(Ouders!B37="x",minder,IF(Ouders!C37="x",iets_minder,IF(Ouders!D37="x",even_veel,IF(Ouders!E37="x",iets_meer,IF(Ouders!F37="x",meer,"")))))</f>
        <v/>
      </c>
      <c r="D47" s="76" t="str">
        <f>IF(Leerkracht!B35="x",minder,IF(Leerkracht!C35="x",iets_minder,IF(Leerkracht!D35="x",even_veel,IF(Leerkracht!E35="x",iets_meer,IF(Leerkracht!F35="x",meer,"")))))</f>
        <v/>
      </c>
      <c r="E47" s="100" t="s">
        <v>125</v>
      </c>
      <c r="F47" s="44"/>
      <c r="G47" s="45"/>
      <c r="H47" s="43"/>
    </row>
    <row r="48" spans="1:8" ht="40" customHeight="1">
      <c r="A48" s="79" t="str">
        <f>Omschrijvingen!H34</f>
        <v/>
      </c>
      <c r="B48" s="58" t="str">
        <f>Omschrijvingen!A34&amp;Omschrijvingen!G34</f>
        <v>zoekt zelfstandig iets uit*</v>
      </c>
      <c r="C48" s="75" t="str">
        <f>IF(Ouders!B38="x",minder,IF(Ouders!C38="x",iets_minder,IF(Ouders!D38="x",even_veel,IF(Ouders!E38="x",iets_meer,IF(Ouders!F38="x",meer,"")))))</f>
        <v/>
      </c>
      <c r="D48" s="76" t="str">
        <f>IF(Leerkracht!B36="x",minder,IF(Leerkracht!C36="x",iets_minder,IF(Leerkracht!D36="x",even_veel,IF(Leerkracht!E36="x",iets_meer,IF(Leerkracht!F36="x",meer,"")))))</f>
        <v/>
      </c>
      <c r="E48" s="100"/>
      <c r="F48" s="44"/>
      <c r="G48" s="45"/>
      <c r="H48" s="43" t="s">
        <v>67</v>
      </c>
    </row>
    <row r="49" spans="1:8" ht="40" customHeight="1">
      <c r="A49" s="79" t="str">
        <f>Omschrijvingen!H35</f>
        <v/>
      </c>
      <c r="B49" s="58" t="str">
        <f>Omschrijvingen!A35&amp;Omschrijvingen!G35</f>
        <v>werkt nauwkeurig*</v>
      </c>
      <c r="C49" s="75" t="str">
        <f>IF(Ouders!B39="x",minder,IF(Ouders!C39="x",iets_minder,IF(Ouders!D39="x",even_veel,IF(Ouders!E39="x",iets_meer,IF(Ouders!F39="x",meer,"")))))</f>
        <v/>
      </c>
      <c r="D49" s="76" t="str">
        <f>IF(Leerkracht!B37="x",minder,IF(Leerkracht!C37="x",iets_minder,IF(Leerkracht!D37="x",even_veel,IF(Leerkracht!E37="x",iets_meer,IF(Leerkracht!F37="x",meer,"")))))</f>
        <v/>
      </c>
      <c r="E49" s="100" t="s">
        <v>126</v>
      </c>
      <c r="F49" s="44"/>
      <c r="G49" s="45"/>
      <c r="H49" s="43" t="s">
        <v>67</v>
      </c>
    </row>
    <row r="50" spans="1:8" ht="40" customHeight="1">
      <c r="A50" s="79" t="str">
        <f>Omschrijvingen!H36</f>
        <v/>
      </c>
      <c r="B50" s="58" t="str">
        <f>Omschrijvingen!A36&amp;Omschrijvingen!G36</f>
        <v>kan geconcentreerd met een activiteit bezig zijn</v>
      </c>
      <c r="C50" s="75" t="str">
        <f>IF(Ouders!B40="x",minder,IF(Ouders!C40="x",iets_minder,IF(Ouders!D40="x",even_veel,IF(Ouders!E40="x",iets_meer,IF(Ouders!F40="x",meer,"")))))</f>
        <v/>
      </c>
      <c r="D50" s="76" t="str">
        <f>IF(Leerkracht!B38="x",minder,IF(Leerkracht!C38="x",iets_minder,IF(Leerkracht!D38="x",even_veel,IF(Leerkracht!E38="x",iets_meer,IF(Leerkracht!F38="x",meer,"")))))</f>
        <v/>
      </c>
      <c r="E50" s="100" t="s">
        <v>149</v>
      </c>
      <c r="F50" s="44"/>
      <c r="G50" s="45"/>
      <c r="H50" s="43"/>
    </row>
    <row r="51" spans="1:8" ht="40" customHeight="1">
      <c r="A51" s="79" t="str">
        <f>Omschrijvingen!H37</f>
        <v/>
      </c>
      <c r="B51" s="58" t="str">
        <f>Omschrijvingen!A37&amp;Omschrijvingen!G37</f>
        <v>voert ideeën en plannen uit*</v>
      </c>
      <c r="C51" s="75" t="str">
        <f>IF(Ouders!B41="x",minder,IF(Ouders!C41="x",iets_minder,IF(Ouders!D41="x",even_veel,IF(Ouders!E41="x",iets_meer,IF(Ouders!F41="x",meer,"")))))</f>
        <v/>
      </c>
      <c r="D51" s="76" t="str">
        <f>IF(Leerkracht!B39="x",minder,IF(Leerkracht!C39="x",iets_minder,IF(Leerkracht!D39="x",even_veel,IF(Leerkracht!E39="x",iets_meer,IF(Leerkracht!F39="x",meer,"")))))</f>
        <v/>
      </c>
      <c r="E51" s="100" t="s">
        <v>127</v>
      </c>
      <c r="F51" s="44"/>
      <c r="G51" s="45"/>
      <c r="H51" s="43" t="s">
        <v>67</v>
      </c>
    </row>
    <row r="52" spans="1:8" ht="40" customHeight="1">
      <c r="A52" s="79" t="str">
        <f>Omschrijvingen!H38</f>
        <v/>
      </c>
      <c r="B52" s="58" t="str">
        <f>Omschrijvingen!A38&amp;Omschrijvingen!G38</f>
        <v>denkt eerst even na voordat hij/zij iets doet</v>
      </c>
      <c r="C52" s="75" t="str">
        <f>IF(Ouders!B42="x",minder,IF(Ouders!C42="x",iets_minder,IF(Ouders!D42="x",even_veel,IF(Ouders!E42="x",iets_meer,IF(Ouders!F42="x",meer,"")))))</f>
        <v/>
      </c>
      <c r="D52" s="76" t="str">
        <f>IF(Leerkracht!B40="x",minder,IF(Leerkracht!C40="x",iets_minder,IF(Leerkracht!D40="x",even_veel,IF(Leerkracht!E40="x",iets_meer,IF(Leerkracht!F40="x",meer,"")))))</f>
        <v/>
      </c>
      <c r="E52" s="100"/>
      <c r="F52" s="44"/>
      <c r="G52" s="45"/>
      <c r="H52" s="43"/>
    </row>
    <row r="53" spans="1:8" ht="40" customHeight="1">
      <c r="A53" s="79" t="str">
        <f>Omschrijvingen!H39</f>
        <v/>
      </c>
      <c r="B53" s="58" t="str">
        <f>Omschrijvingen!A39&amp;Omschrijvingen!G39</f>
        <v>heeft diepgaande interesse in bepaalde onderwerpen*</v>
      </c>
      <c r="C53" s="75" t="str">
        <f>IF(Ouders!B43="x",minder,IF(Ouders!C43="x",iets_minder,IF(Ouders!D43="x",even_veel,IF(Ouders!E43="x",iets_meer,IF(Ouders!F43="x",meer,"")))))</f>
        <v/>
      </c>
      <c r="D53" s="76" t="str">
        <f>IF(Leerkracht!B41="x",minder,IF(Leerkracht!C41="x",iets_minder,IF(Leerkracht!D41="x",even_veel,IF(Leerkracht!E41="x",iets_meer,IF(Leerkracht!F41="x",meer,"")))))</f>
        <v/>
      </c>
      <c r="E53" s="100" t="s">
        <v>128</v>
      </c>
      <c r="F53" s="44"/>
      <c r="G53" s="45"/>
      <c r="H53" s="43" t="s">
        <v>67</v>
      </c>
    </row>
    <row r="54" spans="1:8" ht="40" customHeight="1">
      <c r="A54" s="79" t="str">
        <f>Omschrijvingen!H40</f>
        <v/>
      </c>
      <c r="B54" s="58" t="str">
        <f>Omschrijvingen!A40&amp;Omschrijvingen!G40</f>
        <v>heeft interesse in puzzelen*</v>
      </c>
      <c r="C54" s="75" t="str">
        <f>IF(Ouders!B44="x",minder,IF(Ouders!C44="x",iets_minder,IF(Ouders!D44="x",even_veel,IF(Ouders!E44="x",iets_meer,IF(Ouders!F44="x",meer,"")))))</f>
        <v/>
      </c>
      <c r="D54" s="76" t="str">
        <f>IF(Leerkracht!B42="x",minder,IF(Leerkracht!C42="x",iets_minder,IF(Leerkracht!D42="x",even_veel,IF(Leerkracht!E42="x",iets_meer,IF(Leerkracht!F42="x",meer,"")))))</f>
        <v/>
      </c>
      <c r="E54" s="100" t="s">
        <v>129</v>
      </c>
      <c r="F54" s="44"/>
      <c r="G54" s="45"/>
      <c r="H54" s="43" t="s">
        <v>67</v>
      </c>
    </row>
    <row r="55" spans="1:8" ht="40" customHeight="1">
      <c r="A55" s="79" t="str">
        <f>Omschrijvingen!H41</f>
        <v/>
      </c>
      <c r="B55" s="58" t="str">
        <f>Omschrijvingen!A41&amp;Omschrijvingen!G41</f>
        <v>heeft interesse in tekenen*</v>
      </c>
      <c r="C55" s="75" t="str">
        <f>IF(Ouders!B45="x",minder,IF(Ouders!C45="x",iets_minder,IF(Ouders!D45="x",even_veel,IF(Ouders!E45="x",iets_meer,IF(Ouders!F45="x",meer,"")))))</f>
        <v/>
      </c>
      <c r="D55" s="76" t="str">
        <f>IF(Leerkracht!B43="x",minder,IF(Leerkracht!C43="x",iets_minder,IF(Leerkracht!D43="x",even_veel,IF(Leerkracht!E43="x",iets_meer,IF(Leerkracht!F43="x",meer,"")))))</f>
        <v/>
      </c>
      <c r="E55" s="100" t="s">
        <v>215</v>
      </c>
      <c r="F55" s="44"/>
      <c r="G55" s="45"/>
      <c r="H55" s="43" t="s">
        <v>67</v>
      </c>
    </row>
    <row r="56" spans="1:8" ht="40" customHeight="1">
      <c r="A56" s="79" t="str">
        <f>Omschrijvingen!H42</f>
        <v/>
      </c>
      <c r="B56" s="58" t="str">
        <f>Omschrijvingen!A42&amp;Omschrijvingen!G42</f>
        <v>heeft interesse in knutselen*</v>
      </c>
      <c r="C56" s="75" t="str">
        <f>IF(Ouders!B46="x",minder,IF(Ouders!C46="x",iets_minder,IF(Ouders!D46="x",even_veel,IF(Ouders!E46="x",iets_meer,IF(Ouders!F46="x",meer,"")))))</f>
        <v/>
      </c>
      <c r="D56" s="76" t="str">
        <f>IF(Leerkracht!B44="x",minder,IF(Leerkracht!C44="x",iets_minder,IF(Leerkracht!D44="x",even_veel,IF(Leerkracht!E44="x",iets_meer,IF(Leerkracht!F44="x",meer,"")))))</f>
        <v/>
      </c>
      <c r="E56" s="100" t="s">
        <v>130</v>
      </c>
      <c r="F56" s="44"/>
      <c r="G56" s="45"/>
      <c r="H56" s="43" t="s">
        <v>67</v>
      </c>
    </row>
    <row r="57" spans="1:8" ht="40" customHeight="1">
      <c r="A57" s="79" t="str">
        <f>Omschrijvingen!H43</f>
        <v/>
      </c>
      <c r="B57" s="58" t="str">
        <f>Omschrijvingen!A43&amp;Omschrijvingen!G43</f>
        <v>heeft interesse in muziek*</v>
      </c>
      <c r="C57" s="75" t="str">
        <f>IF(Ouders!B47="x",minder,IF(Ouders!C47="x",iets_minder,IF(Ouders!D47="x",even_veel,IF(Ouders!E47="x",iets_meer,IF(Ouders!F47="x",meer,"")))))</f>
        <v/>
      </c>
      <c r="D57" s="76" t="str">
        <f>IF(Leerkracht!B45="x",minder,IF(Leerkracht!C45="x",iets_minder,IF(Leerkracht!D45="x",even_veel,IF(Leerkracht!E45="x",iets_meer,IF(Leerkracht!F45="x",meer,"")))))</f>
        <v/>
      </c>
      <c r="E57" s="100" t="s">
        <v>131</v>
      </c>
      <c r="F57" s="44"/>
      <c r="G57" s="45"/>
      <c r="H57" s="43" t="s">
        <v>67</v>
      </c>
    </row>
    <row r="58" spans="1:8" ht="40" customHeight="1">
      <c r="A58" s="79" t="str">
        <f>Omschrijvingen!H44</f>
        <v/>
      </c>
      <c r="B58" s="58" t="str">
        <f>Omschrijvingen!A44&amp;Omschrijvingen!G44</f>
        <v>heeft interesse in bouw- en constructiemateriaal</v>
      </c>
      <c r="C58" s="75" t="str">
        <f>IF(Ouders!B48="x",minder,IF(Ouders!C48="x",iets_minder,IF(Ouders!D48="x",even_veel,IF(Ouders!E48="x",iets_meer,IF(Ouders!F48="x",meer,"")))))</f>
        <v/>
      </c>
      <c r="D58" s="76" t="str">
        <f>IF(Leerkracht!B46="x",minder,IF(Leerkracht!C46="x",iets_minder,IF(Leerkracht!D46="x",even_veel,IF(Leerkracht!E46="x",iets_meer,IF(Leerkracht!F46="x",meer,"")))))</f>
        <v/>
      </c>
      <c r="E58" s="100" t="s">
        <v>132</v>
      </c>
      <c r="F58" s="44"/>
      <c r="G58" s="45"/>
      <c r="H58" s="43"/>
    </row>
    <row r="59" spans="1:8" ht="40" customHeight="1">
      <c r="A59" s="79" t="str">
        <f>Omschrijvingen!H45</f>
        <v/>
      </c>
      <c r="B59" s="58" t="str">
        <f>Omschrijvingen!A45&amp;Omschrijvingen!G45</f>
        <v>bouwt bouwplaten na</v>
      </c>
      <c r="C59" s="75" t="str">
        <f>IF(Ouders!B49="x",minder,IF(Ouders!C49="x",iets_minder,IF(Ouders!D49="x",even_veel,IF(Ouders!E49="x",iets_meer,IF(Ouders!F49="x",meer,"")))))</f>
        <v/>
      </c>
      <c r="D59" s="76" t="str">
        <f>IF(Leerkracht!B47="x",minder,IF(Leerkracht!C47="x",iets_minder,IF(Leerkracht!D47="x",even_veel,IF(Leerkracht!E47="x",iets_meer,IF(Leerkracht!F47="x",meer,"")))))</f>
        <v/>
      </c>
      <c r="E59" s="100" t="s">
        <v>133</v>
      </c>
      <c r="F59" s="44"/>
      <c r="G59" s="45"/>
      <c r="H59" s="43"/>
    </row>
    <row r="60" spans="1:8" ht="40" customHeight="1">
      <c r="A60" s="79" t="str">
        <f>Omschrijvingen!H46</f>
        <v/>
      </c>
      <c r="B60" s="58" t="str">
        <f>Omschrijvingen!A46&amp;Omschrijvingen!G46</f>
        <v>heeft fantasiespel en doen-alsof spel*</v>
      </c>
      <c r="C60" s="75" t="str">
        <f>IF(Ouders!B50="x",minder,IF(Ouders!C50="x",iets_minder,IF(Ouders!D50="x",even_veel,IF(Ouders!E50="x",iets_meer,IF(Ouders!F50="x",meer,"")))))</f>
        <v/>
      </c>
      <c r="D60" s="76" t="str">
        <f>IF(Leerkracht!B48="x",minder,IF(Leerkracht!C48="x",iets_minder,IF(Leerkracht!D48="x",even_veel,IF(Leerkracht!E48="x",iets_meer,IF(Leerkracht!F48="x",meer,"")))))</f>
        <v/>
      </c>
      <c r="E60" s="100" t="s">
        <v>216</v>
      </c>
      <c r="F60" s="44"/>
      <c r="G60" s="45"/>
      <c r="H60" s="43" t="s">
        <v>67</v>
      </c>
    </row>
    <row r="61" spans="1:8" ht="18.75" customHeight="1">
      <c r="A61" s="79"/>
      <c r="B61" s="264" t="str">
        <f>Omschrijvingen!A47</f>
        <v>Ontluikende geletterdheid &amp; Taal-/spraakontwikkeling</v>
      </c>
      <c r="C61" s="265"/>
      <c r="D61" s="265"/>
      <c r="E61" s="265"/>
      <c r="F61" s="266"/>
      <c r="G61" s="45"/>
      <c r="H61" s="43"/>
    </row>
    <row r="62" spans="1:8" ht="40" customHeight="1">
      <c r="A62" s="79" t="str">
        <f>Omschrijvingen!H48</f>
        <v/>
      </c>
      <c r="B62" s="58" t="str">
        <f>Omschrijvingen!A48&amp;Omschrijvingen!G48</f>
        <v>heeft interesse in versjes/liedjes*</v>
      </c>
      <c r="C62" s="75" t="str">
        <f>IF(Ouders!B52="x",minder,IF(Ouders!C52="x",iets_minder,IF(Ouders!D52="x",even_veel,IF(Ouders!E52="x",iets_meer,IF(Ouders!F52="x",meer,"")))))</f>
        <v/>
      </c>
      <c r="D62" s="76" t="str">
        <f>IF(Leerkracht!B50="x",minder,IF(Leerkracht!C50="x",iets_minder,IF(Leerkracht!D50="x",even_veel,IF(Leerkracht!E50="x",iets_meer,IF(Leerkracht!F50="x",meer,"")))))</f>
        <v/>
      </c>
      <c r="E62" s="100" t="s">
        <v>134</v>
      </c>
      <c r="F62" s="44"/>
      <c r="G62" s="45"/>
      <c r="H62" s="43" t="s">
        <v>67</v>
      </c>
    </row>
    <row r="63" spans="1:8" ht="40" customHeight="1">
      <c r="A63" s="79" t="str">
        <f>Omschrijvingen!H49</f>
        <v/>
      </c>
      <c r="B63" s="58" t="str">
        <f>Omschrijvingen!A49&amp;Omschrijvingen!G49</f>
        <v>begrijpt wat er wordt gezegd</v>
      </c>
      <c r="C63" s="75" t="str">
        <f>IF(Ouders!B53="x",minder,IF(Ouders!C53="x",iets_minder,IF(Ouders!D53="x",even_veel,IF(Ouders!E53="x",iets_meer,IF(Ouders!F53="x",meer,"")))))</f>
        <v/>
      </c>
      <c r="D63" s="76" t="str">
        <f>IF(Leerkracht!B51="x",minder,IF(Leerkracht!C51="x",iets_minder,IF(Leerkracht!D51="x",even_veel,IF(Leerkracht!E51="x",iets_meer,IF(Leerkracht!F51="x",meer,"")))))</f>
        <v/>
      </c>
      <c r="E63" s="100" t="s">
        <v>135</v>
      </c>
      <c r="F63" s="44"/>
      <c r="G63" s="45"/>
      <c r="H63" s="43"/>
    </row>
    <row r="64" spans="1:8" ht="40" customHeight="1">
      <c r="A64" s="79" t="str">
        <f>Omschrijvingen!H50</f>
        <v/>
      </c>
      <c r="B64" s="58" t="str">
        <f>Omschrijvingen!A50&amp;Omschrijvingen!G50</f>
        <v>vraagt naar betekenis van woorden*</v>
      </c>
      <c r="C64" s="75" t="str">
        <f>IF(Ouders!B54="x",minder,IF(Ouders!C54="x",iets_minder,IF(Ouders!D54="x",even_veel,IF(Ouders!E54="x",iets_meer,IF(Ouders!F54="x",meer,"")))))</f>
        <v/>
      </c>
      <c r="D64" s="76" t="str">
        <f>IF(Leerkracht!B52="x",minder,IF(Leerkracht!C52="x",iets_minder,IF(Leerkracht!D52="x",even_veel,IF(Leerkracht!E52="x",iets_meer,IF(Leerkracht!F52="x",meer,"")))))</f>
        <v/>
      </c>
      <c r="E64" s="100"/>
      <c r="F64" s="44"/>
      <c r="G64" s="45"/>
      <c r="H64" s="43" t="s">
        <v>67</v>
      </c>
    </row>
    <row r="65" spans="1:8" ht="40" customHeight="1">
      <c r="A65" s="79" t="str">
        <f>Omschrijvingen!H51</f>
        <v/>
      </c>
      <c r="B65" s="58" t="str">
        <f>Omschrijvingen!A51&amp;Omschrijvingen!G51</f>
        <v>wil moeilijke woorden begrijpen*</v>
      </c>
      <c r="C65" s="75" t="str">
        <f>IF(Ouders!B55="x",minder,IF(Ouders!C55="x",iets_minder,IF(Ouders!D55="x",even_veel,IF(Ouders!E55="x",iets_meer,IF(Ouders!F55="x",meer,"")))))</f>
        <v/>
      </c>
      <c r="D65" s="76" t="str">
        <f>IF(Leerkracht!B53="x",minder,IF(Leerkracht!C53="x",iets_minder,IF(Leerkracht!D53="x",even_veel,IF(Leerkracht!E53="x",iets_meer,IF(Leerkracht!F53="x",meer,"")))))</f>
        <v/>
      </c>
      <c r="E65" s="100"/>
      <c r="F65" s="44"/>
      <c r="G65" s="45"/>
      <c r="H65" s="43" t="s">
        <v>67</v>
      </c>
    </row>
    <row r="66" spans="1:8" ht="40" customHeight="1">
      <c r="A66" s="79" t="str">
        <f>Omschrijvingen!H52</f>
        <v/>
      </c>
      <c r="B66" s="58" t="str">
        <f>Omschrijvingen!A52&amp;Omschrijvingen!G52</f>
        <v>beschikt over een ruime woordenschat</v>
      </c>
      <c r="C66" s="75" t="str">
        <f>IF(Ouders!B56="x",minder,IF(Ouders!C56="x",iets_minder,IF(Ouders!D56="x",even_veel,IF(Ouders!E56="x",iets_meer,IF(Ouders!F56="x",meer,"")))))</f>
        <v/>
      </c>
      <c r="D66" s="76" t="str">
        <f>IF(Leerkracht!B54="x",minder,IF(Leerkracht!C54="x",iets_minder,IF(Leerkracht!D54="x",even_veel,IF(Leerkracht!E54="x",iets_meer,IF(Leerkracht!F54="x",meer,"")))))</f>
        <v/>
      </c>
      <c r="E66" s="100"/>
      <c r="F66" s="44"/>
      <c r="G66" s="45"/>
      <c r="H66" s="43"/>
    </row>
    <row r="67" spans="1:8" ht="40" customHeight="1">
      <c r="A67" s="79" t="str">
        <f>Omschrijvingen!H53</f>
        <v/>
      </c>
      <c r="B67" s="58" t="str">
        <f>Omschrijvingen!A53&amp;Omschrijvingen!G53</f>
        <v>gebruikt 'dus'-zinnen (oorzaak-gevolg)</v>
      </c>
      <c r="C67" s="75" t="str">
        <f>IF(Ouders!B57="x",minder,IF(Ouders!C57="x",iets_minder,IF(Ouders!D57="x",even_veel,IF(Ouders!E57="x",iets_meer,IF(Ouders!F57="x",meer,"")))))</f>
        <v/>
      </c>
      <c r="D67" s="76" t="str">
        <f>IF(Leerkracht!B55="x",minder,IF(Leerkracht!C55="x",iets_minder,IF(Leerkracht!D55="x",even_veel,IF(Leerkracht!E55="x",iets_meer,IF(Leerkracht!F55="x",meer,"")))))</f>
        <v/>
      </c>
      <c r="E67" s="100"/>
      <c r="F67" s="44"/>
      <c r="G67" s="45"/>
      <c r="H67" s="43"/>
    </row>
    <row r="68" spans="1:8" ht="40" customHeight="1">
      <c r="A68" s="79" t="str">
        <f>Omschrijvingen!H54</f>
        <v/>
      </c>
      <c r="B68" s="58" t="str">
        <f>Omschrijvingen!A54&amp;Omschrijvingen!G54</f>
        <v>praat in goede zinnen*</v>
      </c>
      <c r="C68" s="75" t="str">
        <f>IF(Ouders!B58="x",minder,IF(Ouders!C58="x",iets_minder,IF(Ouders!D58="x",even_veel,IF(Ouders!E58="x",iets_meer,IF(Ouders!F58="x",meer,"")))))</f>
        <v/>
      </c>
      <c r="D68" s="76" t="str">
        <f>IF(Leerkracht!B56="x",minder,IF(Leerkracht!C56="x",iets_minder,IF(Leerkracht!D56="x",even_veel,IF(Leerkracht!E56="x",iets_meer,IF(Leerkracht!F56="x",meer,"")))))</f>
        <v/>
      </c>
      <c r="E68" s="100"/>
      <c r="F68" s="44"/>
      <c r="G68" s="45"/>
      <c r="H68" s="43" t="s">
        <v>67</v>
      </c>
    </row>
    <row r="69" spans="1:8" ht="40" customHeight="1">
      <c r="A69" s="79" t="str">
        <f>Omschrijvingen!H55</f>
        <v/>
      </c>
      <c r="B69" s="58" t="str">
        <f>Omschrijvingen!A55&amp;Omschrijvingen!G55</f>
        <v>heeft interesse in letters/ lezen*</v>
      </c>
      <c r="C69" s="75" t="str">
        <f>IF(Ouders!B59="x",minder,IF(Ouders!C59="x",iets_minder,IF(Ouders!D59="x",even_veel,IF(Ouders!E59="x",iets_meer,IF(Ouders!F59="x",meer,"")))))</f>
        <v/>
      </c>
      <c r="D69" s="76" t="str">
        <f>IF(Leerkracht!B57="x",minder,IF(Leerkracht!C57="x",iets_minder,IF(Leerkracht!D57="x",even_veel,IF(Leerkracht!E57="x",iets_meer,IF(Leerkracht!F57="x",meer,"")))))</f>
        <v/>
      </c>
      <c r="E69" s="100" t="s">
        <v>136</v>
      </c>
      <c r="F69" s="44"/>
      <c r="G69" s="45"/>
      <c r="H69" s="43" t="s">
        <v>67</v>
      </c>
    </row>
    <row r="70" spans="1:8" ht="40" customHeight="1">
      <c r="A70" s="79"/>
      <c r="B70" s="60" t="str">
        <f>Omschrijvingen!A56</f>
        <v>Indien ‘meer’ (&gt;/&gt;&gt;): leest het? Nee / Ja</v>
      </c>
      <c r="C70" s="75" t="str">
        <f>IF(Omschrijvingen!B55&lt;score_iets_meer,"nvt",IF(Ouders!$C60="x",Ouders!$B60,IF(Ouders!$F60="x",Ouders!$E60,"-")))</f>
        <v>nvt</v>
      </c>
      <c r="D70" s="76" t="str">
        <f>IF(Leerkracht!$C58="x",Leerkracht!$B58,IF(Leerkracht!$F58="x",Leerkracht!$E58,"nvt"))</f>
        <v>nvt</v>
      </c>
      <c r="E70" s="100" t="str">
        <f>IF(ISBLANK(naam),"",naam)&amp;" leest thuis "&amp;IF(leest_thuis_niet="x","niet",IF(leest_thuis_wel="x","wel","?"))&amp;"; leest op school "&amp;IF(leest_op_school_niet="x","niet",IF(leest_op_school_wel="x","wel","?"))</f>
        <v xml:space="preserve"> leest thuis ?; leest op school ?</v>
      </c>
      <c r="F70" s="44"/>
      <c r="G70" s="45"/>
      <c r="H70" s="43"/>
    </row>
    <row r="71" spans="1:8" ht="40" customHeight="1">
      <c r="A71" s="79" t="str">
        <f>Omschrijvingen!H57</f>
        <v/>
      </c>
      <c r="B71" s="58" t="str">
        <f>Omschrijvingen!A57&amp;Omschrijvingen!G57</f>
        <v>heeft interesse in schrijven*</v>
      </c>
      <c r="C71" s="75" t="str">
        <f>IF(Ouders!$B61="x",minder,IF(Ouders!$C61="x",iets_minder,IF(Ouders!$D61="x",even_veel,IF(Ouders!$E61="x",iets_meer,IF(Ouders!$F61="x",meer,"")))))</f>
        <v/>
      </c>
      <c r="D71" s="76" t="str">
        <f>IF(Leerkracht!$B59="x",minder,IF(Leerkracht!$C59="x",iets_minder,IF(Leerkracht!$D59="x",even_veel,IF(Leerkracht!$E59="x",iets_meer,IF(Leerkracht!$F59="x",meer,"")))))</f>
        <v/>
      </c>
      <c r="E71" s="100" t="s">
        <v>159</v>
      </c>
      <c r="F71" s="44"/>
      <c r="G71" s="45"/>
      <c r="H71" s="43" t="s">
        <v>67</v>
      </c>
    </row>
    <row r="72" spans="1:8" ht="40" customHeight="1">
      <c r="A72" s="79"/>
      <c r="B72" s="60" t="str">
        <f>Omschrijvingen!A58</f>
        <v>Indien ‘meer’ (&gt;/&gt;&gt;): schrijft het? Nee / Ja</v>
      </c>
      <c r="C72" s="75" t="str">
        <f>IF(Omschrijvingen!B57&lt;score_iets_meer,"nvt",IF(Ouders!$C62="x",Ouders!$B62,IF(Ouders!$F62="x",Ouders!$E62,"-")))</f>
        <v>nvt</v>
      </c>
      <c r="D72" s="76" t="str">
        <f>IF(Leerkracht!$C60="x",Leerkracht!$B60,IF(Leerkracht!$F60="x",Leerkracht!$E60,"nvt"))</f>
        <v>nvt</v>
      </c>
      <c r="E72" s="100" t="str">
        <f>IF(ISBLANK(naam),"",naam)&amp;" schrijft thuis "&amp;IF(schrijft_thuis_niet="x","niet",IF(schrijft_thuis_wel="x","wel","?"))&amp;"; schrijft op school "&amp;IF(schrijft_op_school_niet="x","niet",IF(schrijft_op_school_wel="x","wel","?"))</f>
        <v xml:space="preserve"> schrijft thuis ?; schrijft op school ?</v>
      </c>
      <c r="F72" s="44"/>
      <c r="G72" s="45"/>
      <c r="H72" s="43"/>
    </row>
    <row r="73" spans="1:8" ht="18.75" customHeight="1">
      <c r="A73" s="79"/>
      <c r="B73" s="264" t="str">
        <f>Omschrijvingen!A59</f>
        <v>Ontluikende gecijferdheid &amp; Rekenontwikkeling</v>
      </c>
      <c r="C73" s="265"/>
      <c r="D73" s="265"/>
      <c r="E73" s="265"/>
      <c r="F73" s="266"/>
      <c r="G73" s="45"/>
      <c r="H73" s="43"/>
    </row>
    <row r="74" spans="1:8" ht="40" customHeight="1">
      <c r="A74" s="79" t="str">
        <f>Omschrijvingen!H60</f>
        <v/>
      </c>
      <c r="B74" s="58" t="str">
        <f>Omschrijvingen!A60&amp;Omschrijvingen!G60</f>
        <v>heeft interesse in getallen/cijfers*</v>
      </c>
      <c r="C74" s="75" t="str">
        <f>IF(Ouders!$B64="x",minder,IF(Ouders!$C64="x",iets_minder,IF(Ouders!$D64="x",even_veel,IF(Ouders!$E64="x",iets_meer,IF(Ouders!$F64="x",meer,"")))))</f>
        <v/>
      </c>
      <c r="D74" s="76" t="str">
        <f>IF(Leerkracht!$B62="x",minder,IF(Leerkracht!$C62="x",iets_minder,IF(Leerkracht!$D62="x",even_veel,IF(Leerkracht!$E62="x",iets_meer,IF(Leerkracht!$F62="x",meer,"")))))</f>
        <v/>
      </c>
      <c r="E74" s="100" t="s">
        <v>64</v>
      </c>
      <c r="F74" s="44"/>
      <c r="G74" s="45"/>
      <c r="H74" s="43" t="s">
        <v>67</v>
      </c>
    </row>
    <row r="75" spans="1:8" ht="40" customHeight="1">
      <c r="A75" s="79" t="str">
        <f>Omschrijvingen!H61</f>
        <v/>
      </c>
      <c r="B75" s="58" t="str">
        <f>Omschrijvingen!A61&amp;Omschrijvingen!G61</f>
        <v>telt in de juiste volgorde (1,2,3)*</v>
      </c>
      <c r="C75" s="75" t="str">
        <f>IF(Ouders!$B65="x",minder,IF(Ouders!$C65="x",iets_minder,IF(Ouders!$D65="x",even_veel,IF(Ouders!$E65="x",iets_meer,IF(Ouders!$F65="x",meer,"")))))</f>
        <v/>
      </c>
      <c r="D75" s="76" t="str">
        <f>IF(Leerkracht!$B63="x",minder,IF(Leerkracht!$C63="x",iets_minder,IF(Leerkracht!$D63="x",even_veel,IF(Leerkracht!$E63="x",iets_meer,IF(Leerkracht!$F63="x",meer,"")))))</f>
        <v/>
      </c>
      <c r="E75" s="100" t="s">
        <v>137</v>
      </c>
      <c r="F75" s="44"/>
      <c r="G75" s="45"/>
      <c r="H75" s="43" t="s">
        <v>67</v>
      </c>
    </row>
    <row r="76" spans="1:8" ht="40" customHeight="1">
      <c r="A76" s="79"/>
      <c r="B76" s="60" t="str">
        <f>Omschrijvingen!A62</f>
        <v>Indien 'meer' (&gt;/&gt;&gt;): tot hoever? ……..</v>
      </c>
      <c r="C76" s="77" t="str">
        <f>IF(Omschrijvingen!B61&lt;score_iets_meer,"nvt",IF(Omschrijvingen!B61&gt;=score_iets_meer,IF(NOT(ISBLANK(telt_tot_ouders)),telt_tot_ouders,"-")))</f>
        <v>nvt</v>
      </c>
      <c r="D76" s="78" t="str">
        <f>IF(NOT(ISBLANK(telt_tot_lkr)),telt_tot_lkr,"nvt")</f>
        <v>nvt</v>
      </c>
      <c r="E76" s="100" t="str">
        <f>IF(ISBLANK(naam),"",naam)&amp;" kan tellen tot "&amp;IF(ISBLANK(telt_tot_ouders),"?",telt_tot_ouders)&amp;" (thuis) ;"&amp;IF(ISBLANK(telt_tot_lkr)," ? "," tot "&amp;telt_tot_lkr)&amp;" (op school)"</f>
        <v xml:space="preserve"> kan tellen tot ? (thuis) ; ?  (op school)</v>
      </c>
      <c r="F76" s="44"/>
      <c r="G76" s="45"/>
      <c r="H76" s="43"/>
    </row>
    <row r="77" spans="1:8" ht="40" customHeight="1">
      <c r="A77" s="79" t="str">
        <f>Omschrijvingen!H63</f>
        <v/>
      </c>
      <c r="B77" s="58" t="str">
        <f>Omschrijvingen!A63&amp;Omschrijvingen!G63</f>
        <v>kan optellen*</v>
      </c>
      <c r="C77" s="75" t="str">
        <f>IF(Ouders!$B67="x",minder,IF(Ouders!$C67="x",iets_minder,IF(Ouders!$D67="x",even_veel,IF(Ouders!$E67="x",iets_meer,IF(Ouders!$F67="x",meer,"")))))</f>
        <v/>
      </c>
      <c r="D77" s="76" t="str">
        <f>IF(Leerkracht!$B65="x",minder,IF(Leerkracht!$C65="x",iets_minder,IF(Leerkracht!$D65="x",even_veel,IF(Leerkracht!$E65="x",iets_meer,IF(Leerkracht!$F65="x",meer,"")))))</f>
        <v/>
      </c>
      <c r="E77" s="100" t="s">
        <v>138</v>
      </c>
      <c r="F77" s="44"/>
      <c r="G77" s="45"/>
      <c r="H77" s="43" t="s">
        <v>67</v>
      </c>
    </row>
    <row r="78" spans="1:8" ht="40" customHeight="1">
      <c r="A78" s="79" t="str">
        <f>Omschrijvingen!H64</f>
        <v/>
      </c>
      <c r="B78" s="58" t="str">
        <f>Omschrijvingen!A64&amp;Omschrijvingen!G64</f>
        <v>vergelijkt  en sorteert (grootte, lengte, kleur , vorm etc.)*</v>
      </c>
      <c r="C78" s="75" t="str">
        <f>IF(Ouders!$B68="x",minder,IF(Ouders!$C68="x",iets_minder,IF(Ouders!$D68="x",even_veel,IF(Ouders!$E68="x",iets_meer,IF(Ouders!$F68="x",meer,"")))))</f>
        <v/>
      </c>
      <c r="D78" s="76" t="str">
        <f>IF(Leerkracht!$B66="x",minder,IF(Leerkracht!$C66="x",iets_minder,IF(Leerkracht!$D66="x",even_veel,IF(Leerkracht!$E66="x",iets_meer,IF(Leerkracht!$F66="x",meer,"")))))</f>
        <v/>
      </c>
      <c r="E78" s="100"/>
      <c r="F78" s="44"/>
      <c r="G78" s="45"/>
      <c r="H78" s="43" t="s">
        <v>67</v>
      </c>
    </row>
    <row r="79" spans="1:8" ht="40" customHeight="1">
      <c r="A79" s="79" t="str">
        <f>Omschrijvingen!H65</f>
        <v/>
      </c>
      <c r="B79" s="58" t="str">
        <f>Omschrijvingen!A65&amp;Omschrijvingen!G65</f>
        <v>heeft besef van tijd (bijvoorbeeld verschil tussen vandaag en morgen)</v>
      </c>
      <c r="C79" s="75" t="str">
        <f>IF(Ouders!$B69="x",minder,IF(Ouders!$C69="x",iets_minder,IF(Ouders!$D69="x",even_veel,IF(Ouders!$E69="x",iets_meer,IF(Ouders!$F69="x",meer,"")))))</f>
        <v/>
      </c>
      <c r="D79" s="76" t="str">
        <f>IF(Leerkracht!$B67="x",minder,IF(Leerkracht!$C67="x",iets_minder,IF(Leerkracht!$D67="x",even_veel,IF(Leerkracht!$E67="x",iets_meer,IF(Leerkracht!$F67="x",meer,"")))))</f>
        <v/>
      </c>
      <c r="E79" s="100"/>
      <c r="F79" s="44"/>
      <c r="G79" s="45"/>
      <c r="H79" s="43"/>
    </row>
    <row r="80" spans="1:8" ht="18.75" customHeight="1">
      <c r="A80" s="79"/>
      <c r="B80" s="264" t="str">
        <f>Omschrijvingen!A66</f>
        <v>Motorische ontwikkeling</v>
      </c>
      <c r="C80" s="265"/>
      <c r="D80" s="265"/>
      <c r="E80" s="265"/>
      <c r="F80" s="266"/>
      <c r="G80" s="45"/>
      <c r="H80" s="43"/>
    </row>
    <row r="81" spans="1:8" ht="47.5" customHeight="1">
      <c r="A81" s="79" t="str">
        <f>Omschrijvingen!H67</f>
        <v/>
      </c>
      <c r="B81" s="58" t="str">
        <f>Omschrijvingen!A67&amp;Omschrijvingen!G67</f>
        <v>de fijne motorische bewegingen verlopen soepel en gecoördineerd (kleuren, plakken, tekenen, werken met kleine constructiematerialen)</v>
      </c>
      <c r="C81" s="75" t="str">
        <f>IF(Ouders!$B71="x",minder,IF(Ouders!$C71="x",iets_minder,IF(Ouders!$D71="x",even_veel,IF(Ouders!$E71="x",iets_meer,IF(Ouders!$F71="x",meer,"")))))</f>
        <v/>
      </c>
      <c r="D81" s="76" t="str">
        <f>IF(Leerkracht!$B69="x",minder,IF(Leerkracht!$C69="x",iets_minder,IF(Leerkracht!$D69="x",even_veel,IF(Leerkracht!$E69="x",iets_meer,IF(Leerkracht!$F69="x",meer,"")))))</f>
        <v/>
      </c>
      <c r="E81" s="243" t="s">
        <v>139</v>
      </c>
      <c r="F81" s="44"/>
      <c r="G81" s="45"/>
      <c r="H81" s="43"/>
    </row>
    <row r="82" spans="1:8" ht="47.5" customHeight="1">
      <c r="A82" s="79" t="str">
        <f>Omschrijvingen!H68</f>
        <v/>
      </c>
      <c r="B82" s="58" t="str">
        <f>Omschrijvingen!A68&amp;Omschrijvingen!G68</f>
        <v>de grove, doelgerichte bewegingen verlopen soepel en gecoördineerd (rennen, springen, klimmen)</v>
      </c>
      <c r="C82" s="75" t="str">
        <f>IF(Ouders!$B72="x",minder,IF(Ouders!$C72="x",iets_minder,IF(Ouders!$D72="x",even_veel,IF(Ouders!$E72="x",iets_meer,IF(Ouders!$F72="x",meer,"")))))</f>
        <v/>
      </c>
      <c r="D82" s="76" t="str">
        <f>IF(Leerkracht!$B70="x",minder,IF(Leerkracht!$C70="x",iets_minder,IF(Leerkracht!$D70="x",even_veel,IF(Leerkracht!$E70="x",iets_meer,IF(Leerkracht!$F70="x",meer,"")))))</f>
        <v/>
      </c>
      <c r="E82" s="245"/>
      <c r="F82" s="44"/>
      <c r="G82" s="45"/>
      <c r="H82" s="43"/>
    </row>
    <row r="83" spans="1:8" ht="20.149999999999999" customHeight="1">
      <c r="A83" s="57"/>
      <c r="B83" s="239" t="s">
        <v>66</v>
      </c>
      <c r="C83" s="239"/>
      <c r="D83" s="239"/>
      <c r="E83" s="239"/>
      <c r="F83" s="239"/>
      <c r="G83" s="45"/>
      <c r="H83" s="43"/>
    </row>
    <row r="84" spans="1:8" ht="40" customHeight="1">
      <c r="A84" s="57"/>
      <c r="B84" s="58" t="str">
        <f>Omschrijvingen!A70&amp;Omschrijvingen!G70</f>
        <v>Hoe zal uw kind het op school doen?*</v>
      </c>
      <c r="C84" s="75" t="str">
        <f>IF(Ouders!$B74="x",minder,IF(Ouders!$C74="x",iets_minder,IF(Ouders!$D74="x",even_veel,IF(Ouders!$E74="x",iets_meer,IF(Ouders!$F74="x",meer,"")))))</f>
        <v/>
      </c>
      <c r="D84" s="76" t="str">
        <f>IF(Leerkracht!$B72="x",minder,IF(Leerkracht!$C72="x",iets_minder,IF(Leerkracht!$D72="x",even_veel,IF(Leerkracht!$E72="x",iets_meer,IF(Leerkracht!$F72="x",meer,"")))))</f>
        <v/>
      </c>
      <c r="E84" s="267" t="s">
        <v>151</v>
      </c>
      <c r="F84" s="44"/>
      <c r="G84" s="45"/>
      <c r="H84" s="43" t="s">
        <v>67</v>
      </c>
    </row>
    <row r="85" spans="1:8" ht="40" customHeight="1">
      <c r="A85" s="57"/>
      <c r="B85" s="58" t="str">
        <f>Omschrijvingen!A71&amp;Omschrijvingen!G71</f>
        <v>Hoe snel zal uw kind zich ontwikkelen?*</v>
      </c>
      <c r="C85" s="75" t="str">
        <f>IF(Ouders!$B75="x",minder,IF(Ouders!$C75="x",iets_minder,IF(Ouders!$D75="x",even_veel,IF(Ouders!$E75="x",iets_meer,IF(Ouders!$F75="x",meer,"")))))</f>
        <v/>
      </c>
      <c r="D85" s="76" t="str">
        <f>IF(Leerkracht!$B73="x",minder,IF(Leerkracht!$C73="x",iets_minder,IF(Leerkracht!$D73="x",even_veel,IF(Leerkracht!$E73="x",iets_meer,IF(Leerkracht!$F73="x",meer,"")))))</f>
        <v/>
      </c>
      <c r="E85" s="268"/>
      <c r="F85" s="44"/>
      <c r="G85" s="45"/>
      <c r="H85" s="43" t="s">
        <v>67</v>
      </c>
    </row>
    <row r="86" spans="1:8" ht="40" customHeight="1">
      <c r="A86" s="57"/>
      <c r="B86" s="58" t="str">
        <f>Omschrijvingen!A72&amp;Omschrijvingen!G72</f>
        <v>Hoe goed zal uw kind spelen/werken?*</v>
      </c>
      <c r="C86" s="75" t="str">
        <f>IF(Ouders!$B76="x",minder,IF(Ouders!$C76="x",iets_minder,IF(Ouders!$D76="x",even_veel,IF(Ouders!$E76="x",iets_meer,IF(Ouders!$F76="x",meer,"")))))</f>
        <v/>
      </c>
      <c r="D86" s="76" t="str">
        <f>IF(Leerkracht!$B74="x",minder,IF(Leerkracht!$C74="x",iets_minder,IF(Leerkracht!$D74="x",even_veel,IF(Leerkracht!$E74="x",iets_meer,IF(Leerkracht!$F74="x",meer,"")))))</f>
        <v/>
      </c>
      <c r="E86" s="268"/>
      <c r="F86" s="44"/>
      <c r="G86" s="45"/>
      <c r="H86" s="43" t="s">
        <v>67</v>
      </c>
    </row>
    <row r="87" spans="1:8" ht="40" customHeight="1">
      <c r="A87" s="57"/>
      <c r="B87" s="58" t="str">
        <f>Omschrijvingen!A73&amp;Omschrijvingen!G73</f>
        <v>Hoeveel zal uw kind zich voor school inspannen?*</v>
      </c>
      <c r="C87" s="75" t="str">
        <f>IF(Ouders!$B77="x",minder,IF(Ouders!$C77="x",iets_minder,IF(Ouders!$D77="x",even_veel,IF(Ouders!$E77="x",iets_meer,IF(Ouders!$F77="x",meer,"")))))</f>
        <v/>
      </c>
      <c r="D87" s="76" t="str">
        <f>IF(Leerkracht!$B75="x",minder,IF(Leerkracht!$C75="x",iets_minder,IF(Leerkracht!$D75="x",even_veel,IF(Leerkracht!$E75="x",iets_meer,IF(Leerkracht!$F75="x",meer,"")))))</f>
        <v/>
      </c>
      <c r="E87" s="268"/>
      <c r="F87" s="44"/>
      <c r="G87" s="45"/>
      <c r="H87" s="43" t="s">
        <v>67</v>
      </c>
    </row>
    <row r="88" spans="1:8" ht="40" customHeight="1">
      <c r="A88" s="57"/>
      <c r="B88" s="58" t="str">
        <f>Omschrijvingen!A74&amp;Omschrijvingen!G74</f>
        <v>Hoe graag zal uw kind naar school gaan?</v>
      </c>
      <c r="C88" s="75" t="str">
        <f>IF(Ouders!$B78="x",minder,IF(Ouders!$C78="x",iets_minder,IF(Ouders!$D78="x",even_veel,IF(Ouders!$E78="x",iets_meer,IF(Ouders!$F78="x",meer,"")))))</f>
        <v/>
      </c>
      <c r="D88" s="76" t="str">
        <f>IF(Leerkracht!$B76="x",minder,IF(Leerkracht!$C76="x",iets_minder,IF(Leerkracht!$D76="x",even_veel,IF(Leerkracht!$E76="x",iets_meer,IF(Leerkracht!$F76="x",meer,"")))))</f>
        <v/>
      </c>
      <c r="E88" s="269"/>
      <c r="F88" s="44"/>
      <c r="G88" s="45"/>
      <c r="H88" s="43"/>
    </row>
    <row r="89" spans="1:8" ht="20.149999999999999" customHeight="1">
      <c r="A89" s="53"/>
      <c r="B89" s="276" t="s">
        <v>74</v>
      </c>
      <c r="C89" s="276"/>
      <c r="D89" s="276"/>
      <c r="E89" s="276"/>
      <c r="F89" s="276"/>
      <c r="G89" s="45"/>
    </row>
    <row r="90" spans="1:8" ht="20.149999999999999" customHeight="1">
      <c r="A90" s="53"/>
      <c r="B90" s="255" t="str">
        <f>"Waar is "&amp;IF(ISBLANK(naam),"het kind",naam)&amp;" goed in?"</f>
        <v>Waar is het kind goed in?</v>
      </c>
      <c r="C90" s="255"/>
      <c r="D90" s="255"/>
      <c r="E90" s="255"/>
      <c r="F90" s="255"/>
      <c r="G90" s="45"/>
    </row>
    <row r="91" spans="1:8" ht="60" customHeight="1">
      <c r="A91" s="53"/>
      <c r="B91" s="256" t="str">
        <f>IF(ISBLANK(Ouders!A82),"","Ouders: "&amp;Ouders!A82)</f>
        <v/>
      </c>
      <c r="C91" s="257"/>
      <c r="D91" s="257"/>
      <c r="E91" s="257"/>
      <c r="F91" s="257"/>
      <c r="G91" s="45"/>
    </row>
    <row r="92" spans="1:8" ht="60" customHeight="1">
      <c r="A92" s="53"/>
      <c r="B92" s="258" t="str">
        <f>IF(ISBLANK(Leerkracht!A80),"","Leerkracht: "&amp;Leerkracht!A80)</f>
        <v/>
      </c>
      <c r="C92" s="257"/>
      <c r="D92" s="257"/>
      <c r="E92" s="257"/>
      <c r="F92" s="257"/>
      <c r="G92" s="45"/>
    </row>
    <row r="93" spans="1:8" ht="20.149999999999999" customHeight="1">
      <c r="A93" s="53"/>
      <c r="B93" s="270" t="str">
        <f xml:space="preserve"> "Wat maakt "&amp;IF(ISBLANK(naam),"het kind",naam)&amp;" blij?"</f>
        <v>Wat maakt het kind blij?</v>
      </c>
      <c r="C93" s="270"/>
      <c r="D93" s="270"/>
      <c r="E93" s="270"/>
      <c r="F93" s="270"/>
      <c r="G93" s="45"/>
    </row>
    <row r="94" spans="1:8" ht="60" customHeight="1">
      <c r="A94" s="53"/>
      <c r="B94" s="256" t="str">
        <f>IF(ISBLANK(Ouders!A84),"","Ouders: "&amp;Ouders!A84)</f>
        <v/>
      </c>
      <c r="C94" s="257"/>
      <c r="D94" s="257"/>
      <c r="E94" s="257"/>
      <c r="F94" s="257"/>
      <c r="G94" s="45"/>
    </row>
    <row r="95" spans="1:8" ht="60" customHeight="1">
      <c r="A95" s="53"/>
      <c r="B95" s="258" t="str">
        <f>IF(ISBLANK(Leerkracht!A82),"","Leerkracht: "&amp;Leerkracht!A82)</f>
        <v/>
      </c>
      <c r="C95" s="257"/>
      <c r="D95" s="257"/>
      <c r="E95" s="257"/>
      <c r="F95" s="257"/>
      <c r="G95" s="45"/>
    </row>
    <row r="96" spans="1:8" ht="20.149999999999999" customHeight="1">
      <c r="A96" s="53"/>
      <c r="B96" s="270" t="str">
        <f>"Wat maakt "&amp;IF(ISBLANK(naam),"het kind",naam)&amp;" boos, angstig, of verdrietig?"</f>
        <v>Wat maakt het kind boos, angstig, of verdrietig?</v>
      </c>
      <c r="C96" s="270"/>
      <c r="D96" s="270"/>
      <c r="E96" s="270"/>
      <c r="F96" s="270"/>
      <c r="G96" s="45"/>
    </row>
    <row r="97" spans="1:7" ht="60" customHeight="1">
      <c r="A97" s="53"/>
      <c r="B97" s="256" t="str">
        <f>IF(ISBLANK(Ouders!A86),"","Ouders: "&amp;Ouders!A86)</f>
        <v/>
      </c>
      <c r="C97" s="257"/>
      <c r="D97" s="257"/>
      <c r="E97" s="257"/>
      <c r="F97" s="257"/>
      <c r="G97" s="45"/>
    </row>
    <row r="98" spans="1:7" ht="60" customHeight="1">
      <c r="A98" s="105"/>
      <c r="B98" s="258" t="str">
        <f>IF(ISBLANK(Leerkracht!A84),"","Leerkracht: "&amp;Leerkracht!A84)</f>
        <v/>
      </c>
      <c r="C98" s="257"/>
      <c r="D98" s="257"/>
      <c r="E98" s="257"/>
      <c r="F98" s="257"/>
      <c r="G98" s="45"/>
    </row>
    <row r="99" spans="1:7" ht="20.149999999999999" customHeight="1">
      <c r="A99" s="53"/>
      <c r="B99" s="270" t="s">
        <v>154</v>
      </c>
      <c r="C99" s="270"/>
      <c r="D99" s="270"/>
      <c r="E99" s="270"/>
      <c r="F99" s="270"/>
      <c r="G99" s="45"/>
    </row>
    <row r="100" spans="1:7" ht="60" customHeight="1">
      <c r="A100" s="53"/>
      <c r="B100" s="256" t="str">
        <f>IF(ISBLANK(Ouders!A88),"","Ouders: "&amp;Ouders!A88)</f>
        <v/>
      </c>
      <c r="C100" s="257"/>
      <c r="D100" s="257"/>
      <c r="E100" s="257"/>
      <c r="F100" s="257"/>
      <c r="G100" s="45"/>
    </row>
    <row r="101" spans="1:7" ht="20.149999999999999" customHeight="1">
      <c r="A101" s="53"/>
      <c r="B101" s="270" t="str">
        <f>"Verwachtingen van "&amp;IF(ISBLANK(naam),"het kind",naam)&amp;" ten aanzien van school"</f>
        <v>Verwachtingen van het kind ten aanzien van school</v>
      </c>
      <c r="C101" s="270"/>
      <c r="D101" s="270"/>
      <c r="E101" s="270"/>
      <c r="F101" s="270"/>
      <c r="G101" s="45"/>
    </row>
    <row r="102" spans="1:7" ht="60" customHeight="1">
      <c r="A102" s="53"/>
      <c r="B102" s="256" t="str">
        <f>IF(ISBLANK(Ouders!A90),"","Ouders: "&amp;Ouders!A90)</f>
        <v/>
      </c>
      <c r="C102" s="257"/>
      <c r="D102" s="257"/>
      <c r="E102" s="257"/>
      <c r="F102" s="257"/>
      <c r="G102" s="45"/>
    </row>
    <row r="103" spans="1:7" ht="60" customHeight="1">
      <c r="A103" s="53"/>
      <c r="B103" s="258" t="str">
        <f>IF(ISBLANK(Leerkracht!A86),"","Leerkracht: "&amp;Leerkracht!A86)</f>
        <v/>
      </c>
      <c r="C103" s="257"/>
      <c r="D103" s="257"/>
      <c r="E103" s="257"/>
      <c r="F103" s="257"/>
      <c r="G103" s="45"/>
    </row>
    <row r="104" spans="1:7" ht="20.149999999999999" customHeight="1">
      <c r="A104" s="53"/>
      <c r="B104" s="270" t="str">
        <f>"Wat heeft "&amp;IF(ISBLANK(naam),"het kind",naam)&amp;" nodig om verder te ontwikkelen op school?"</f>
        <v>Wat heeft het kind nodig om verder te ontwikkelen op school?</v>
      </c>
      <c r="C104" s="270"/>
      <c r="D104" s="270"/>
      <c r="E104" s="270"/>
      <c r="F104" s="270"/>
      <c r="G104" s="45"/>
    </row>
    <row r="105" spans="1:7" ht="60" customHeight="1">
      <c r="A105" s="53"/>
      <c r="B105" s="256" t="str">
        <f>IF(ISBLANK(Ouders!A92),"","Ouders: "&amp;Ouders!A92)</f>
        <v/>
      </c>
      <c r="C105" s="257"/>
      <c r="D105" s="257"/>
      <c r="E105" s="257"/>
      <c r="F105" s="257"/>
      <c r="G105" s="45"/>
    </row>
    <row r="106" spans="1:7" ht="60" customHeight="1">
      <c r="A106" s="53"/>
      <c r="B106" s="258" t="str">
        <f>IF(ISBLANK(Leerkracht!A88),"","Leerkracht: "&amp;Leerkracht!A88)</f>
        <v/>
      </c>
      <c r="C106" s="257"/>
      <c r="D106" s="257"/>
      <c r="E106" s="257"/>
      <c r="F106" s="257"/>
      <c r="G106" s="45"/>
    </row>
    <row r="107" spans="1:7" ht="20.149999999999999" customHeight="1">
      <c r="A107" s="53"/>
      <c r="B107" s="270" t="str">
        <f>"Verwachtingen ouder(s) van school in relatie tot "&amp;IF(ISBLANK(naam),"het kind",naam)</f>
        <v>Verwachtingen ouder(s) van school in relatie tot het kind</v>
      </c>
      <c r="C107" s="270"/>
      <c r="D107" s="270"/>
      <c r="E107" s="270"/>
      <c r="F107" s="270"/>
      <c r="G107" s="45"/>
    </row>
    <row r="108" spans="1:7" ht="60" customHeight="1">
      <c r="A108" s="53"/>
      <c r="B108" s="256" t="str">
        <f>IF(ISBLANK(Ouders!A94),"","Ouders: "&amp;Ouders!A94)</f>
        <v/>
      </c>
      <c r="C108" s="257"/>
      <c r="D108" s="257"/>
      <c r="E108" s="257"/>
      <c r="F108" s="257"/>
      <c r="G108" s="45"/>
    </row>
    <row r="109" spans="1:7" ht="20.149999999999999" customHeight="1">
      <c r="A109" s="53"/>
      <c r="B109" s="270" t="s">
        <v>206</v>
      </c>
      <c r="C109" s="270"/>
      <c r="D109" s="270"/>
      <c r="E109" s="270"/>
      <c r="F109" s="270"/>
      <c r="G109" s="45"/>
    </row>
    <row r="110" spans="1:7" ht="60" customHeight="1">
      <c r="A110" s="53"/>
      <c r="B110" s="271" t="str">
        <f>IF(ISBLANK(Leerkracht!A90),"","Leerkracht: "&amp;Leerkracht!A90)&amp;" (Tip bij oudergesprek: Geef ook aan wat u als leerkracht/ de school van de ouder verwacht)"</f>
        <v xml:space="preserve"> (Tip bij oudergesprek: Geef ook aan wat u als leerkracht/ de school van de ouder verwacht)</v>
      </c>
      <c r="C110" s="272"/>
      <c r="D110" s="272"/>
      <c r="E110" s="272"/>
      <c r="F110" s="272"/>
      <c r="G110" s="45"/>
    </row>
    <row r="111" spans="1:7" ht="20.149999999999999" customHeight="1">
      <c r="A111" s="53"/>
      <c r="B111" s="270" t="str">
        <f>"Bijzonderheden m.b.t. de ontwikkeling van "&amp;IF(ISBLANK(naam),"het kind",naam)&amp;" die belangrijk zijn voor de leerkracht om te weten"</f>
        <v>Bijzonderheden m.b.t. de ontwikkeling van het kind die belangrijk zijn voor de leerkracht om te weten</v>
      </c>
      <c r="C111" s="270"/>
      <c r="D111" s="270"/>
      <c r="E111" s="270"/>
      <c r="F111" s="270"/>
      <c r="G111" s="45"/>
    </row>
    <row r="112" spans="1:7" ht="60" customHeight="1">
      <c r="A112" s="53"/>
      <c r="B112" s="256" t="str">
        <f>IF(ISBLANK(Ouders!A96),"","Ouders: "&amp;Ouders!A96)</f>
        <v/>
      </c>
      <c r="C112" s="257"/>
      <c r="D112" s="257"/>
      <c r="E112" s="257"/>
      <c r="F112" s="257"/>
      <c r="G112" s="45"/>
    </row>
    <row r="113" spans="1:7" ht="20.149999999999999" customHeight="1">
      <c r="A113" s="53"/>
      <c r="B113" s="270" t="str">
        <f>"Eventuele medische bijzonderheden van "&amp;IF(ISBLANK(naam),"het kind",naam)</f>
        <v>Eventuele medische bijzonderheden van het kind</v>
      </c>
      <c r="C113" s="270"/>
      <c r="D113" s="270"/>
      <c r="E113" s="270"/>
      <c r="F113" s="270"/>
      <c r="G113" s="45"/>
    </row>
    <row r="114" spans="1:7" ht="60" customHeight="1">
      <c r="A114" s="53"/>
      <c r="B114" s="256" t="str">
        <f>IF(ISBLANK(Ouders!A98),"","Ouders: "&amp;Ouders!A98)</f>
        <v/>
      </c>
      <c r="C114" s="257"/>
      <c r="D114" s="257"/>
      <c r="E114" s="257"/>
      <c r="F114" s="257"/>
      <c r="G114" s="45"/>
    </row>
    <row r="115" spans="1:7" ht="20.149999999999999" customHeight="1">
      <c r="A115" s="53"/>
      <c r="B115" s="270" t="str">
        <f>"Eventuele externe hulp voor "&amp;IF(ISBLANK(naam),"het kind",naam)</f>
        <v>Eventuele externe hulp voor het kind</v>
      </c>
      <c r="C115" s="270"/>
      <c r="D115" s="270"/>
      <c r="E115" s="270"/>
      <c r="F115" s="270"/>
      <c r="G115" s="45"/>
    </row>
    <row r="116" spans="1:7" ht="60" customHeight="1">
      <c r="A116" s="53"/>
      <c r="B116" s="256" t="str">
        <f>IF(ISBLANK(Ouders!A100),"","Ouders: "&amp;Ouders!A100)</f>
        <v/>
      </c>
      <c r="C116" s="257"/>
      <c r="D116" s="257"/>
      <c r="E116" s="257"/>
      <c r="F116" s="257"/>
      <c r="G116" s="45"/>
    </row>
    <row r="117" spans="1:7" ht="20.149999999999999" customHeight="1">
      <c r="A117" s="53"/>
      <c r="B117" s="270" t="s">
        <v>41</v>
      </c>
      <c r="C117" s="270"/>
      <c r="D117" s="270"/>
      <c r="E117" s="270"/>
      <c r="F117" s="270"/>
      <c r="G117" s="45"/>
    </row>
    <row r="118" spans="1:7" ht="60" customHeight="1">
      <c r="A118" s="53"/>
      <c r="B118" s="256" t="str">
        <f>IF(ISBLANK(Ouders!A102),"","Ouders: "&amp;Ouders!A102)</f>
        <v/>
      </c>
      <c r="C118" s="257"/>
      <c r="D118" s="257"/>
      <c r="E118" s="257"/>
      <c r="F118" s="257"/>
      <c r="G118" s="45"/>
    </row>
    <row r="119" spans="1:7" ht="60" customHeight="1">
      <c r="A119" s="53"/>
      <c r="B119" s="258" t="str">
        <f>IF(ISBLANK(Leerkracht!A92),"","Leerkracht: "&amp;Leerkracht!A92)</f>
        <v/>
      </c>
      <c r="C119" s="257"/>
      <c r="D119" s="257"/>
      <c r="E119" s="257"/>
      <c r="F119" s="257"/>
      <c r="G119" s="45"/>
    </row>
    <row r="120" spans="1:7">
      <c r="A120" s="53"/>
      <c r="B120" s="273"/>
      <c r="C120" s="273"/>
      <c r="D120" s="273"/>
      <c r="E120" s="273"/>
      <c r="F120" s="273"/>
      <c r="G120" s="45"/>
    </row>
  </sheetData>
  <sheetProtection algorithmName="SHA-512" hashValue="sNs/imKYt8kAs6ZOJC0uoyM1VpIkHP3oxO2ILwJS6yZwUgG2MSeVsS6TFa1T8MToRBK2ENaMikQZKYqrlZrbNg==" saltValue="JBKrak820xQOSWkFNhl5SQ==" spinCount="100000" sheet="1" formatCells="0" formatColumns="0" formatRows="0" insertColumns="0" insertRows="0" insertHyperlinks="0" deleteColumns="0" deleteRows="0" sort="0" autoFilter="0" pivotTables="0"/>
  <mergeCells count="57">
    <mergeCell ref="B119:F119"/>
    <mergeCell ref="B103:F103"/>
    <mergeCell ref="B7:F7"/>
    <mergeCell ref="B8:F8"/>
    <mergeCell ref="B120:F120"/>
    <mergeCell ref="B104:F104"/>
    <mergeCell ref="B106:F106"/>
    <mergeCell ref="B10:F10"/>
    <mergeCell ref="B89:F89"/>
    <mergeCell ref="B96:F96"/>
    <mergeCell ref="B97:F97"/>
    <mergeCell ref="B99:F99"/>
    <mergeCell ref="B98:F98"/>
    <mergeCell ref="B118:F118"/>
    <mergeCell ref="B100:F100"/>
    <mergeCell ref="B101:F101"/>
    <mergeCell ref="B102:F102"/>
    <mergeCell ref="B107:F107"/>
    <mergeCell ref="B108:F108"/>
    <mergeCell ref="B117:F117"/>
    <mergeCell ref="B93:F93"/>
    <mergeCell ref="B94:F94"/>
    <mergeCell ref="B95:F95"/>
    <mergeCell ref="B111:F111"/>
    <mergeCell ref="B112:F112"/>
    <mergeCell ref="B113:F113"/>
    <mergeCell ref="B114:F114"/>
    <mergeCell ref="B115:F115"/>
    <mergeCell ref="B116:F116"/>
    <mergeCell ref="B105:F105"/>
    <mergeCell ref="B109:F109"/>
    <mergeCell ref="B110:F110"/>
    <mergeCell ref="B90:F90"/>
    <mergeCell ref="B91:F91"/>
    <mergeCell ref="B92:F92"/>
    <mergeCell ref="B4:F4"/>
    <mergeCell ref="B5:F5"/>
    <mergeCell ref="B6:F6"/>
    <mergeCell ref="E81:E82"/>
    <mergeCell ref="B16:F16"/>
    <mergeCell ref="B20:F20"/>
    <mergeCell ref="B34:F34"/>
    <mergeCell ref="B61:F61"/>
    <mergeCell ref="B73:F73"/>
    <mergeCell ref="B80:F80"/>
    <mergeCell ref="E84:E88"/>
    <mergeCell ref="B1:F1"/>
    <mergeCell ref="B11:F11"/>
    <mergeCell ref="B83:F83"/>
    <mergeCell ref="B2:F2"/>
    <mergeCell ref="B9:F9"/>
    <mergeCell ref="E17:E19"/>
    <mergeCell ref="F17:F19"/>
    <mergeCell ref="B3:F3"/>
    <mergeCell ref="B12:F12"/>
    <mergeCell ref="B13:F13"/>
    <mergeCell ref="B14:F14"/>
  </mergeCells>
  <conditionalFormatting sqref="C89:D89 C101:D101 C107:D107 C117:D117 C84:C88 C99:D99 C121:D1048576 C11:D11 C74:D79 C81:D83 C17:D19 C21:D33 C62:D72 C35:D60 C96:D97 C15:D15">
    <cfRule type="cellIs" dxfId="155" priority="167" operator="equal">
      <formula>even_veel</formula>
    </cfRule>
    <cfRule type="cellIs" dxfId="154" priority="242" operator="equal">
      <formula>minder</formula>
    </cfRule>
    <cfRule type="cellIs" dxfId="153" priority="243" operator="equal">
      <formula>iets_minder</formula>
    </cfRule>
    <cfRule type="cellIs" dxfId="152" priority="244" operator="equal">
      <formula>iets_meer</formula>
    </cfRule>
    <cfRule type="cellIs" dxfId="151" priority="245" operator="equal">
      <formula>meer</formula>
    </cfRule>
  </conditionalFormatting>
  <conditionalFormatting sqref="A17:A88">
    <cfRule type="expression" dxfId="150" priority="235">
      <formula>AND($C17=even_veel,$D17=even_veel)</formula>
    </cfRule>
    <cfRule type="expression" dxfId="149" priority="236">
      <formula>AND($C17=iets_minder,$D17=iets_minder)</formula>
    </cfRule>
    <cfRule type="expression" dxfId="148" priority="237">
      <formula>AND($C17=iets_meer,$D17=iets_meer)</formula>
    </cfRule>
    <cfRule type="expression" dxfId="147" priority="238">
      <formula>OR(AND($C17=minder,$D17=minder),AND($C17=minder,$D17=iets_minder),AND($C17=iets_minder,$D17=minder))</formula>
    </cfRule>
    <cfRule type="expression" dxfId="146" priority="240">
      <formula>OR(AND($C17=meer,$D17=meer),AND($C17=meer,$D17=iets_meer),AND($C17=iets_meer,$D17=meer))</formula>
    </cfRule>
    <cfRule type="cellIs" dxfId="145" priority="241" operator="equal">
      <formula>"!"</formula>
    </cfRule>
  </conditionalFormatting>
  <conditionalFormatting sqref="C118:D118">
    <cfRule type="cellIs" dxfId="144" priority="203" operator="equal">
      <formula>minder</formula>
    </cfRule>
    <cfRule type="cellIs" dxfId="143" priority="204" operator="equal">
      <formula>iets_minder</formula>
    </cfRule>
    <cfRule type="cellIs" dxfId="142" priority="205" operator="equal">
      <formula>iets_meer</formula>
    </cfRule>
    <cfRule type="cellIs" dxfId="141" priority="206" operator="equal">
      <formula>meer</formula>
    </cfRule>
  </conditionalFormatting>
  <conditionalFormatting sqref="C102:D102">
    <cfRule type="cellIs" dxfId="140" priority="211" operator="equal">
      <formula>minder</formula>
    </cfRule>
    <cfRule type="cellIs" dxfId="139" priority="212" operator="equal">
      <formula>iets_minder</formula>
    </cfRule>
    <cfRule type="cellIs" dxfId="138" priority="213" operator="equal">
      <formula>iets_meer</formula>
    </cfRule>
    <cfRule type="cellIs" dxfId="137" priority="214" operator="equal">
      <formula>meer</formula>
    </cfRule>
  </conditionalFormatting>
  <conditionalFormatting sqref="C104:D104">
    <cfRule type="cellIs" dxfId="136" priority="183" operator="equal">
      <formula>minder</formula>
    </cfRule>
    <cfRule type="cellIs" dxfId="135" priority="184" operator="equal">
      <formula>iets_minder</formula>
    </cfRule>
    <cfRule type="cellIs" dxfId="134" priority="185" operator="equal">
      <formula>iets_meer</formula>
    </cfRule>
    <cfRule type="cellIs" dxfId="133" priority="186" operator="equal">
      <formula>meer</formula>
    </cfRule>
  </conditionalFormatting>
  <conditionalFormatting sqref="C70:D70 C72:D72">
    <cfRule type="cellIs" dxfId="132" priority="169" operator="equal">
      <formula>"Nee"</formula>
    </cfRule>
    <cfRule type="cellIs" dxfId="131" priority="170" operator="equal">
      <formula>"Ja"</formula>
    </cfRule>
  </conditionalFormatting>
  <conditionalFormatting sqref="C70:D70 C72:D72 C76:D76">
    <cfRule type="cellIs" dxfId="130" priority="168" operator="equal">
      <formula>"nvt"</formula>
    </cfRule>
  </conditionalFormatting>
  <conditionalFormatting sqref="C93:D93">
    <cfRule type="cellIs" dxfId="129" priority="112" operator="equal">
      <formula>even_veel</formula>
    </cfRule>
    <cfRule type="cellIs" dxfId="128" priority="117" operator="equal">
      <formula>minder</formula>
    </cfRule>
    <cfRule type="cellIs" dxfId="127" priority="118" operator="equal">
      <formula>iets_minder</formula>
    </cfRule>
    <cfRule type="cellIs" dxfId="126" priority="119" operator="equal">
      <formula>iets_meer</formula>
    </cfRule>
    <cfRule type="cellIs" dxfId="125" priority="120" operator="equal">
      <formula>meer</formula>
    </cfRule>
  </conditionalFormatting>
  <conditionalFormatting sqref="C90:D91">
    <cfRule type="cellIs" dxfId="124" priority="103" operator="equal">
      <formula>even_veel</formula>
    </cfRule>
    <cfRule type="cellIs" dxfId="123" priority="108" operator="equal">
      <formula>minder</formula>
    </cfRule>
    <cfRule type="cellIs" dxfId="122" priority="109" operator="equal">
      <formula>iets_minder</formula>
    </cfRule>
    <cfRule type="cellIs" dxfId="121" priority="110" operator="equal">
      <formula>iets_meer</formula>
    </cfRule>
    <cfRule type="cellIs" dxfId="120" priority="111" operator="equal">
      <formula>meer</formula>
    </cfRule>
  </conditionalFormatting>
  <conditionalFormatting sqref="C92:D92">
    <cfRule type="cellIs" dxfId="119" priority="104" operator="equal">
      <formula>minder</formula>
    </cfRule>
    <cfRule type="cellIs" dxfId="118" priority="105" operator="equal">
      <formula>iets_minder</formula>
    </cfRule>
    <cfRule type="cellIs" dxfId="117" priority="106" operator="equal">
      <formula>iets_meer</formula>
    </cfRule>
    <cfRule type="cellIs" dxfId="116" priority="107" operator="equal">
      <formula>meer</formula>
    </cfRule>
  </conditionalFormatting>
  <conditionalFormatting sqref="C111:D111">
    <cfRule type="cellIs" dxfId="115" priority="94" operator="equal">
      <formula>even_veel</formula>
    </cfRule>
    <cfRule type="cellIs" dxfId="114" priority="99" operator="equal">
      <formula>minder</formula>
    </cfRule>
    <cfRule type="cellIs" dxfId="113" priority="100" operator="equal">
      <formula>iets_minder</formula>
    </cfRule>
    <cfRule type="cellIs" dxfId="112" priority="101" operator="equal">
      <formula>iets_meer</formula>
    </cfRule>
    <cfRule type="cellIs" dxfId="111" priority="102" operator="equal">
      <formula>meer</formula>
    </cfRule>
  </conditionalFormatting>
  <conditionalFormatting sqref="C113:D113">
    <cfRule type="cellIs" dxfId="110" priority="85" operator="equal">
      <formula>even_veel</formula>
    </cfRule>
    <cfRule type="cellIs" dxfId="109" priority="90" operator="equal">
      <formula>minder</formula>
    </cfRule>
    <cfRule type="cellIs" dxfId="108" priority="91" operator="equal">
      <formula>iets_minder</formula>
    </cfRule>
    <cfRule type="cellIs" dxfId="107" priority="92" operator="equal">
      <formula>iets_meer</formula>
    </cfRule>
    <cfRule type="cellIs" dxfId="106" priority="93" operator="equal">
      <formula>meer</formula>
    </cfRule>
  </conditionalFormatting>
  <conditionalFormatting sqref="C115:D115">
    <cfRule type="cellIs" dxfId="105" priority="76" operator="equal">
      <formula>even_veel</formula>
    </cfRule>
    <cfRule type="cellIs" dxfId="104" priority="81" operator="equal">
      <formula>minder</formula>
    </cfRule>
    <cfRule type="cellIs" dxfId="103" priority="82" operator="equal">
      <formula>iets_minder</formula>
    </cfRule>
    <cfRule type="cellIs" dxfId="102" priority="83" operator="equal">
      <formula>iets_meer</formula>
    </cfRule>
    <cfRule type="cellIs" dxfId="101" priority="84" operator="equal">
      <formula>meer</formula>
    </cfRule>
  </conditionalFormatting>
  <conditionalFormatting sqref="C105:D105">
    <cfRule type="cellIs" dxfId="100" priority="72" operator="equal">
      <formula>minder</formula>
    </cfRule>
    <cfRule type="cellIs" dxfId="99" priority="73" operator="equal">
      <formula>iets_minder</formula>
    </cfRule>
    <cfRule type="cellIs" dxfId="98" priority="74" operator="equal">
      <formula>iets_meer</formula>
    </cfRule>
    <cfRule type="cellIs" dxfId="97" priority="75" operator="equal">
      <formula>meer</formula>
    </cfRule>
  </conditionalFormatting>
  <conditionalFormatting sqref="C109:D109">
    <cfRule type="cellIs" dxfId="96" priority="67" operator="equal">
      <formula>even_veel</formula>
    </cfRule>
    <cfRule type="cellIs" dxfId="95" priority="68" operator="equal">
      <formula>minder</formula>
    </cfRule>
    <cfRule type="cellIs" dxfId="94" priority="69" operator="equal">
      <formula>iets_minder</formula>
    </cfRule>
    <cfRule type="cellIs" dxfId="93" priority="70" operator="equal">
      <formula>iets_meer</formula>
    </cfRule>
    <cfRule type="cellIs" dxfId="92" priority="71" operator="equal">
      <formula>meer</formula>
    </cfRule>
  </conditionalFormatting>
  <conditionalFormatting sqref="D84:D88">
    <cfRule type="cellIs" dxfId="91" priority="58" operator="equal">
      <formula>even_veel</formula>
    </cfRule>
    <cfRule type="cellIs" dxfId="90" priority="59" operator="equal">
      <formula>minder</formula>
    </cfRule>
    <cfRule type="cellIs" dxfId="89" priority="60" operator="equal">
      <formula>iets_minder</formula>
    </cfRule>
    <cfRule type="cellIs" dxfId="88" priority="61" operator="equal">
      <formula>iets_meer</formula>
    </cfRule>
    <cfRule type="cellIs" dxfId="87" priority="62" operator="equal">
      <formula>meer</formula>
    </cfRule>
  </conditionalFormatting>
  <conditionalFormatting sqref="C94:D94">
    <cfRule type="cellIs" dxfId="86" priority="53" operator="equal">
      <formula>even_veel</formula>
    </cfRule>
    <cfRule type="cellIs" dxfId="85" priority="54" operator="equal">
      <formula>minder</formula>
    </cfRule>
    <cfRule type="cellIs" dxfId="84" priority="55" operator="equal">
      <formula>iets_minder</formula>
    </cfRule>
    <cfRule type="cellIs" dxfId="83" priority="56" operator="equal">
      <formula>iets_meer</formula>
    </cfRule>
    <cfRule type="cellIs" dxfId="82" priority="57" operator="equal">
      <formula>meer</formula>
    </cfRule>
  </conditionalFormatting>
  <conditionalFormatting sqref="C108:D108">
    <cfRule type="cellIs" dxfId="81" priority="49" operator="equal">
      <formula>minder</formula>
    </cfRule>
    <cfRule type="cellIs" dxfId="80" priority="50" operator="equal">
      <formula>iets_minder</formula>
    </cfRule>
    <cfRule type="cellIs" dxfId="79" priority="51" operator="equal">
      <formula>iets_meer</formula>
    </cfRule>
    <cfRule type="cellIs" dxfId="78" priority="52" operator="equal">
      <formula>meer</formula>
    </cfRule>
  </conditionalFormatting>
  <conditionalFormatting sqref="C112:D112">
    <cfRule type="cellIs" dxfId="77" priority="45" operator="equal">
      <formula>minder</formula>
    </cfRule>
    <cfRule type="cellIs" dxfId="76" priority="46" operator="equal">
      <formula>iets_minder</formula>
    </cfRule>
    <cfRule type="cellIs" dxfId="75" priority="47" operator="equal">
      <formula>iets_meer</formula>
    </cfRule>
    <cfRule type="cellIs" dxfId="74" priority="48" operator="equal">
      <formula>meer</formula>
    </cfRule>
  </conditionalFormatting>
  <conditionalFormatting sqref="C114:D114">
    <cfRule type="cellIs" dxfId="73" priority="41" operator="equal">
      <formula>minder</formula>
    </cfRule>
    <cfRule type="cellIs" dxfId="72" priority="42" operator="equal">
      <formula>iets_minder</formula>
    </cfRule>
    <cfRule type="cellIs" dxfId="71" priority="43" operator="equal">
      <formula>iets_meer</formula>
    </cfRule>
    <cfRule type="cellIs" dxfId="70" priority="44" operator="equal">
      <formula>meer</formula>
    </cfRule>
  </conditionalFormatting>
  <conditionalFormatting sqref="C116:D116">
    <cfRule type="cellIs" dxfId="69" priority="37" operator="equal">
      <formula>minder</formula>
    </cfRule>
    <cfRule type="cellIs" dxfId="68" priority="38" operator="equal">
      <formula>iets_minder</formula>
    </cfRule>
    <cfRule type="cellIs" dxfId="67" priority="39" operator="equal">
      <formula>iets_meer</formula>
    </cfRule>
    <cfRule type="cellIs" dxfId="66" priority="40" operator="equal">
      <formula>meer</formula>
    </cfRule>
  </conditionalFormatting>
  <conditionalFormatting sqref="C100:D100">
    <cfRule type="cellIs" dxfId="65" priority="33" operator="equal">
      <formula>minder</formula>
    </cfRule>
    <cfRule type="cellIs" dxfId="64" priority="34" operator="equal">
      <formula>iets_minder</formula>
    </cfRule>
    <cfRule type="cellIs" dxfId="63" priority="35" operator="equal">
      <formula>iets_meer</formula>
    </cfRule>
    <cfRule type="cellIs" dxfId="62" priority="36" operator="equal">
      <formula>meer</formula>
    </cfRule>
  </conditionalFormatting>
  <conditionalFormatting sqref="C95:D95">
    <cfRule type="cellIs" dxfId="61" priority="21" operator="equal">
      <formula>minder</formula>
    </cfRule>
    <cfRule type="cellIs" dxfId="60" priority="22" operator="equal">
      <formula>iets_minder</formula>
    </cfRule>
    <cfRule type="cellIs" dxfId="59" priority="23" operator="equal">
      <formula>iets_meer</formula>
    </cfRule>
    <cfRule type="cellIs" dxfId="58" priority="24" operator="equal">
      <formula>meer</formula>
    </cfRule>
  </conditionalFormatting>
  <conditionalFormatting sqref="C98:D98">
    <cfRule type="cellIs" dxfId="57" priority="17" operator="equal">
      <formula>minder</formula>
    </cfRule>
    <cfRule type="cellIs" dxfId="56" priority="18" operator="equal">
      <formula>iets_minder</formula>
    </cfRule>
    <cfRule type="cellIs" dxfId="55" priority="19" operator="equal">
      <formula>iets_meer</formula>
    </cfRule>
    <cfRule type="cellIs" dxfId="54" priority="20" operator="equal">
      <formula>meer</formula>
    </cfRule>
  </conditionalFormatting>
  <conditionalFormatting sqref="C103:D103">
    <cfRule type="cellIs" dxfId="53" priority="13" operator="equal">
      <formula>minder</formula>
    </cfRule>
    <cfRule type="cellIs" dxfId="52" priority="14" operator="equal">
      <formula>iets_minder</formula>
    </cfRule>
    <cfRule type="cellIs" dxfId="51" priority="15" operator="equal">
      <formula>iets_meer</formula>
    </cfRule>
    <cfRule type="cellIs" dxfId="50" priority="16" operator="equal">
      <formula>meer</formula>
    </cfRule>
  </conditionalFormatting>
  <conditionalFormatting sqref="C106:D106">
    <cfRule type="cellIs" dxfId="49" priority="9" operator="equal">
      <formula>minder</formula>
    </cfRule>
    <cfRule type="cellIs" dxfId="48" priority="10" operator="equal">
      <formula>iets_minder</formula>
    </cfRule>
    <cfRule type="cellIs" dxfId="47" priority="11" operator="equal">
      <formula>iets_meer</formula>
    </cfRule>
    <cfRule type="cellIs" dxfId="46" priority="12" operator="equal">
      <formula>meer</formula>
    </cfRule>
  </conditionalFormatting>
  <conditionalFormatting sqref="C110:D110">
    <cfRule type="cellIs" dxfId="45" priority="5" operator="equal">
      <formula>minder</formula>
    </cfRule>
    <cfRule type="cellIs" dxfId="44" priority="6" operator="equal">
      <formula>iets_minder</formula>
    </cfRule>
    <cfRule type="cellIs" dxfId="43" priority="7" operator="equal">
      <formula>iets_meer</formula>
    </cfRule>
    <cfRule type="cellIs" dxfId="42" priority="8" operator="equal">
      <formula>meer</formula>
    </cfRule>
  </conditionalFormatting>
  <conditionalFormatting sqref="C119:D119">
    <cfRule type="cellIs" dxfId="41" priority="1" operator="equal">
      <formula>minder</formula>
    </cfRule>
    <cfRule type="cellIs" dxfId="40" priority="2" operator="equal">
      <formula>iets_minder</formula>
    </cfRule>
    <cfRule type="cellIs" dxfId="39" priority="3" operator="equal">
      <formula>iets_meer</formula>
    </cfRule>
    <cfRule type="cellIs" dxfId="38" priority="4" operator="equal">
      <formula>meer</formula>
    </cfRule>
  </conditionalFormatting>
  <dataValidations count="3">
    <dataValidation allowBlank="1" showErrorMessage="1" sqref="B116:F116 B112:F112 B114:F114 B105:F105 B108:F108" xr:uid="{00000000-0002-0000-0400-000000000000}"/>
    <dataValidation allowBlank="1" showInputMessage="1" showErrorMessage="1" promptTitle="Toelichting" prompt="Vul hier aanvullende informatie in die naar aanleiding van het gesprek met ouders bij de betreffende items naar voren is gekomen." sqref="F17:F19" xr:uid="{00000000-0002-0000-0400-000001000000}"/>
    <dataValidation allowBlank="1" showInputMessage="1" showErrorMessage="1" promptTitle="TIP!" prompt="Als leerkracht kun je in het oudergesprek ook aangeven wat u/ de school van de ouder verwacht in het educatieve partnerschap." sqref="B110:F110" xr:uid="{00000000-0002-0000-0400-000002000000}"/>
  </dataValidations>
  <hyperlinks>
    <hyperlink ref="C76" location="telt_tot_ouders" tooltip="Ga naar: Ouders - &quot;Telt tot:&quot;" display="telt_tot_ouders" xr:uid="{00000000-0004-0000-0400-000000000000}"/>
    <hyperlink ref="D76" location="telt_tot_lkr" tooltip="Ga naar: Leerkracht &quot;Telt tot:&quot;" display="telt_tot_lkr" xr:uid="{00000000-0004-0000-0400-000001000000}"/>
    <hyperlink ref="B11:F11" location="Ontwikkelingsvoorsprong!A1" tooltip="&gt; Bekijk het overzicht van indicaties van een ontwikkelingsvoorsprong" display="* Items uit de beginkenmerkenlijst van Ton Mooij m.b.t. indicaties van een ontwikkelingsvoorsprong" xr:uid="{00000000-0004-0000-0400-000002000000}"/>
    <hyperlink ref="B2:F2" location="gesprekstips" tooltip="&gt; Lees de gesprekstips in de 'Handleiding'" display="gesprekstips" xr:uid="{00000000-0004-0000-0400-000003000000}"/>
  </hyperlinks>
  <pageMargins left="0.25" right="0.25" top="0.75" bottom="0.75" header="0.3" footer="0.3"/>
  <pageSetup paperSize="9" fitToHeight="0" orientation="landscape" r:id="rId1"/>
  <headerFooter>
    <oddHeader xml:space="preserve">&amp;L&amp;"-,Cursief"&amp;K01+030Intakevragenlijst kleuters - Gepreksformulier ouder(s) en leerkracht&amp;R&amp;"-,Cursief"&amp;K01+032- &amp;P/&amp;N </oddHeader>
    <oddFooter>&amp;L&amp;10&amp;K01+032Janssen, Y., Steenbergen, N., &amp;&amp; Houkema, D. (2018). &amp;"-,Cursief"Intakevragenlijst kleuters.&amp;"-,Standaard" Enschede: SLO.&amp;R&amp;10&amp;KCB0076talentstimuleren.nl</oddFooter>
  </headerFooter>
  <rowBreaks count="4" manualBreakCount="4">
    <brk id="14" max="5" man="1"/>
    <brk id="79" max="5" man="1"/>
    <brk id="88" max="5" man="1"/>
    <brk id="112"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tabColor rgb="FFBFCD46"/>
  </sheetPr>
  <dimension ref="A1:G40"/>
  <sheetViews>
    <sheetView tabSelected="1" zoomScaleNormal="100" workbookViewId="0">
      <selection activeCell="F32" sqref="F32"/>
    </sheetView>
  </sheetViews>
  <sheetFormatPr defaultColWidth="0" defaultRowHeight="18.5" zeroHeight="1"/>
  <cols>
    <col min="1" max="1" width="2.26953125" style="20" customWidth="1"/>
    <col min="2" max="2" width="46" style="7" customWidth="1"/>
    <col min="3" max="3" width="5.81640625" style="6" customWidth="1"/>
    <col min="4" max="4" width="5.81640625" style="7" customWidth="1"/>
    <col min="5" max="5" width="45.26953125" style="8" customWidth="1"/>
    <col min="6" max="6" width="36.453125" style="5" customWidth="1"/>
    <col min="7" max="7" width="4" customWidth="1"/>
    <col min="8" max="16384" width="9.1796875" hidden="1"/>
  </cols>
  <sheetData>
    <row r="1" spans="1:7" ht="21">
      <c r="A1" s="50"/>
      <c r="B1" s="236" t="str">
        <f>"Indicaties ontwikkelingsvoorsprong"&amp;IF(ISBLANK(naam),""," bij de kleuterintake van "&amp;naam&amp;" "&amp;achternaam)</f>
        <v>Indicaties ontwikkelingsvoorsprong</v>
      </c>
      <c r="C1" s="236"/>
      <c r="D1" s="236"/>
      <c r="E1" s="236"/>
      <c r="F1" s="236"/>
      <c r="G1" s="45"/>
    </row>
    <row r="2" spans="1:7" s="10" customFormat="1" ht="62.25" customHeight="1">
      <c r="A2" s="51"/>
      <c r="B2" s="283" t="s">
        <v>220</v>
      </c>
      <c r="C2" s="283"/>
      <c r="D2" s="283"/>
      <c r="E2" s="283"/>
      <c r="F2" s="283"/>
      <c r="G2" s="45"/>
    </row>
    <row r="3" spans="1:7" s="61" customFormat="1" ht="15.5">
      <c r="A3" s="72"/>
      <c r="B3" s="284" t="s">
        <v>156</v>
      </c>
      <c r="C3" s="284"/>
      <c r="D3" s="284"/>
      <c r="E3" s="284"/>
      <c r="F3" s="284"/>
      <c r="G3" s="62"/>
    </row>
    <row r="4" spans="1:7" s="64" customFormat="1" ht="15" customHeight="1">
      <c r="A4" s="110"/>
      <c r="B4" s="259" t="s">
        <v>223</v>
      </c>
      <c r="C4" s="260"/>
      <c r="D4" s="260"/>
      <c r="E4" s="260"/>
      <c r="F4" s="260"/>
      <c r="G4" s="63"/>
    </row>
    <row r="5" spans="1:7" s="64" customFormat="1" ht="15" customHeight="1">
      <c r="A5" s="109"/>
      <c r="B5" s="259" t="s">
        <v>224</v>
      </c>
      <c r="C5" s="260"/>
      <c r="D5" s="260"/>
      <c r="E5" s="260"/>
      <c r="F5" s="260"/>
      <c r="G5" s="63"/>
    </row>
    <row r="6" spans="1:7" s="64" customFormat="1" ht="15" customHeight="1">
      <c r="A6" s="65"/>
      <c r="B6" s="259" t="s">
        <v>225</v>
      </c>
      <c r="C6" s="260"/>
      <c r="D6" s="260"/>
      <c r="E6" s="260"/>
      <c r="F6" s="260"/>
      <c r="G6" s="63"/>
    </row>
    <row r="7" spans="1:7" s="64" customFormat="1" ht="15" customHeight="1">
      <c r="A7" s="66"/>
      <c r="B7" s="259" t="s">
        <v>226</v>
      </c>
      <c r="C7" s="260"/>
      <c r="D7" s="260"/>
      <c r="E7" s="260"/>
      <c r="F7" s="260"/>
      <c r="G7" s="63"/>
    </row>
    <row r="8" spans="1:7" s="64" customFormat="1" ht="15" customHeight="1">
      <c r="A8" s="67"/>
      <c r="B8" s="259" t="s">
        <v>227</v>
      </c>
      <c r="C8" s="260"/>
      <c r="D8" s="260"/>
      <c r="E8" s="260"/>
      <c r="F8" s="260"/>
      <c r="G8" s="63"/>
    </row>
    <row r="9" spans="1:7" s="64" customFormat="1" ht="15" customHeight="1">
      <c r="A9" s="68"/>
      <c r="B9" s="241" t="s">
        <v>222</v>
      </c>
      <c r="C9" s="242"/>
      <c r="D9" s="242"/>
      <c r="E9" s="242"/>
      <c r="F9" s="242"/>
      <c r="G9" s="63"/>
    </row>
    <row r="10" spans="1:7" s="64" customFormat="1" ht="15" customHeight="1">
      <c r="A10" s="69" t="s">
        <v>72</v>
      </c>
      <c r="B10" s="274" t="s">
        <v>79</v>
      </c>
      <c r="C10" s="275"/>
      <c r="D10" s="275"/>
      <c r="E10" s="275"/>
      <c r="F10" s="275"/>
      <c r="G10" s="63"/>
    </row>
    <row r="11" spans="1:7" ht="30" customHeight="1">
      <c r="A11" s="52"/>
      <c r="B11" s="278" t="str">
        <f>"* Items uit de beginkenmerkenlijst van Ton Mooij (2011)"&amp;IF(ingevuld="-","",": "&amp;ROUND(percentage_mooij,2)*100&amp;"% door ouders en/of leerkracht herkende kenmerken van een ontwikkelingsvoorsprong (ouders: "&amp;ROUND(percentage_mooij_ouders,2)*100&amp;"% en leerkracht: "&amp;ROUND(percentage_mooij_lkr,2)*100&amp;"%)")</f>
        <v>* Items uit de beginkenmerkenlijst van Ton Mooij (2011)</v>
      </c>
      <c r="C11" s="278"/>
      <c r="D11" s="278"/>
      <c r="E11" s="278"/>
      <c r="F11" s="278"/>
      <c r="G11" s="45"/>
    </row>
    <row r="12" spans="1:7" ht="21">
      <c r="A12" s="53"/>
      <c r="B12" s="73" t="str">
        <f>IF(ISBLANK(naam),"Het kind ...",naam&amp;" ...")</f>
        <v>Het kind ...</v>
      </c>
      <c r="C12" s="82" t="s">
        <v>58</v>
      </c>
      <c r="D12" s="118" t="s">
        <v>65</v>
      </c>
      <c r="E12" s="55" t="s">
        <v>60</v>
      </c>
      <c r="F12" s="56" t="s">
        <v>61</v>
      </c>
      <c r="G12" s="45"/>
    </row>
    <row r="13" spans="1:7" ht="40" customHeight="1">
      <c r="A13" s="57" t="str">
        <f>Omschrijvingen!H7</f>
        <v/>
      </c>
      <c r="B13" s="37" t="str">
        <f>Resultaat!B21</f>
        <v>zoekt contact met leeftijdgenoten*</v>
      </c>
      <c r="C13" s="75" t="str">
        <f>Resultaat!C21</f>
        <v/>
      </c>
      <c r="D13" s="76" t="str">
        <f>Resultaat!D21</f>
        <v/>
      </c>
      <c r="E13" s="108" t="str">
        <f>IF(ISBLANK(Resultaat!E21),"",Resultaat!E21)</f>
        <v xml:space="preserve">Zoekt uw kind juist contact met jongere of oudere kinderen?                                                    </v>
      </c>
      <c r="F13" s="59" t="str">
        <f>IF(ISBLANK(Resultaat!F21),"",Resultaat!F21)</f>
        <v/>
      </c>
      <c r="G13" s="45"/>
    </row>
    <row r="14" spans="1:7" ht="40" customHeight="1">
      <c r="A14" s="57" t="str">
        <f>Omschrijvingen!H11</f>
        <v/>
      </c>
      <c r="B14" s="37" t="str">
        <f>Resultaat!B25</f>
        <v>is open en spontaan*</v>
      </c>
      <c r="C14" s="75" t="str">
        <f>Resultaat!C25</f>
        <v/>
      </c>
      <c r="D14" s="76" t="str">
        <f>Resultaat!D25</f>
        <v/>
      </c>
      <c r="E14" s="108" t="str">
        <f>IF(ISBLANK(Resultaat!E25),"",Resultaat!E25)</f>
        <v/>
      </c>
      <c r="F14" s="59" t="str">
        <f>IF(ISBLANK(Resultaat!F25),"",Resultaat!F25)</f>
        <v/>
      </c>
      <c r="G14" s="45"/>
    </row>
    <row r="15" spans="1:7" ht="40" customHeight="1">
      <c r="A15" s="57" t="str">
        <f>Omschrijvingen!H22</f>
        <v/>
      </c>
      <c r="B15" s="37" t="str">
        <f>Resultaat!B36</f>
        <v>speelt met leeftijdgenoten*</v>
      </c>
      <c r="C15" s="75" t="str">
        <f>Resultaat!C$36</f>
        <v/>
      </c>
      <c r="D15" s="76" t="str">
        <f>Resultaat!D$36</f>
        <v/>
      </c>
      <c r="E15" s="108" t="str">
        <f>IF(ISBLANK(Resultaat!E36),"",Resultaat!E$36)</f>
        <v>Speelt uw kind juist met jongere kinderen, oudere kinderen of graag met volwassenen?</v>
      </c>
      <c r="F15" s="59" t="str">
        <f>IF(ISBLANK(Resultaat!F36),"",Resultaat!F$36)</f>
        <v/>
      </c>
      <c r="G15" s="45"/>
    </row>
    <row r="16" spans="1:7" ht="40" customHeight="1">
      <c r="A16" s="57" t="str">
        <f>Omschrijvingen!H34</f>
        <v/>
      </c>
      <c r="B16" s="37" t="str">
        <f>Resultaat!B48</f>
        <v>zoekt zelfstandig iets uit*</v>
      </c>
      <c r="C16" s="75" t="str">
        <f>Resultaat!C48</f>
        <v/>
      </c>
      <c r="D16" s="76" t="str">
        <f>Resultaat!D48</f>
        <v/>
      </c>
      <c r="E16" s="108" t="str">
        <f>IF(ISBLANK(Resultaat!E48),"",Resultaat!E48)</f>
        <v/>
      </c>
      <c r="F16" s="59" t="str">
        <f>IF(ISBLANK(Resultaat!F48),"",Resultaat!F48)</f>
        <v/>
      </c>
      <c r="G16" s="45"/>
    </row>
    <row r="17" spans="1:7" ht="40" customHeight="1">
      <c r="A17" s="57" t="str">
        <f>Omschrijvingen!H35</f>
        <v/>
      </c>
      <c r="B17" s="37" t="str">
        <f>Resultaat!B49</f>
        <v>werkt nauwkeurig*</v>
      </c>
      <c r="C17" s="75" t="str">
        <f>Resultaat!C49</f>
        <v/>
      </c>
      <c r="D17" s="76" t="str">
        <f>Resultaat!D49</f>
        <v/>
      </c>
      <c r="E17" s="108" t="str">
        <f>IF(ISBLANK(Resultaat!E49),"",Resultaat!E49)</f>
        <v xml:space="preserve">Werkt uw kind altijd nauwkeurig/ slordig of alleen bij bepaalde dingen? Maakt uw dingen af?         </v>
      </c>
      <c r="F17" s="59" t="str">
        <f>IF(ISBLANK(Resultaat!F49),"",Resultaat!F49)</f>
        <v/>
      </c>
      <c r="G17" s="45"/>
    </row>
    <row r="18" spans="1:7" ht="40" customHeight="1">
      <c r="A18" s="57" t="str">
        <f>Omschrijvingen!H37</f>
        <v/>
      </c>
      <c r="B18" s="38" t="str">
        <f>Resultaat!B51</f>
        <v>voert ideeën en plannen uit*</v>
      </c>
      <c r="C18" s="75" t="str">
        <f>Resultaat!C51</f>
        <v/>
      </c>
      <c r="D18" s="76" t="str">
        <f>Resultaat!D51</f>
        <v/>
      </c>
      <c r="E18" s="108" t="str">
        <f>IF(ISBLANK(Resultaat!E26),"",Resultaat!E51)</f>
        <v/>
      </c>
      <c r="F18" s="59" t="str">
        <f>IF(ISBLANK(Resultaat!F26),"",Resultaat!F51)</f>
        <v/>
      </c>
      <c r="G18" s="45"/>
    </row>
    <row r="19" spans="1:7" ht="40" customHeight="1">
      <c r="A19" s="57" t="str">
        <f>Omschrijvingen!H39</f>
        <v/>
      </c>
      <c r="B19" s="38" t="str">
        <f>Resultaat!B53</f>
        <v>heeft diepgaande interesse in bepaalde onderwerpen*</v>
      </c>
      <c r="C19" s="75" t="str">
        <f>Resultaat!C53</f>
        <v/>
      </c>
      <c r="D19" s="76" t="str">
        <f>Resultaat!D53</f>
        <v/>
      </c>
      <c r="E19" s="108" t="str">
        <f>IF(ISBLANK(Resultaat!E53),"",Resultaat!E53)</f>
        <v xml:space="preserve">In welke onderwerpen heeft uw kind diepgaande interesse?  </v>
      </c>
      <c r="F19" s="59" t="str">
        <f>IF(ISBLANK(Resultaat!F53),"",Resultaat!F53)</f>
        <v/>
      </c>
      <c r="G19" s="45"/>
    </row>
    <row r="20" spans="1:7" ht="40" customHeight="1">
      <c r="A20" s="57" t="str">
        <f>Omschrijvingen!H40</f>
        <v/>
      </c>
      <c r="B20" s="37" t="str">
        <f>Resultaat!B54</f>
        <v>heeft interesse in puzzelen*</v>
      </c>
      <c r="C20" s="75" t="str">
        <f>Resultaat!C54</f>
        <v/>
      </c>
      <c r="D20" s="76" t="str">
        <f>Resultaat!D54</f>
        <v/>
      </c>
      <c r="E20" s="108" t="str">
        <f>IF(ISBLANK(Resultaat!E54),"",Resultaat!E54)</f>
        <v xml:space="preserve">Van hoeveel stukjes maakt uw kind puzzels? Ook zonder een voorbeeld?                                                </v>
      </c>
      <c r="F20" s="59" t="str">
        <f>IF(ISBLANK(Resultaat!F54),"",Resultaat!F54)</f>
        <v/>
      </c>
      <c r="G20" s="45"/>
    </row>
    <row r="21" spans="1:7" ht="40" customHeight="1">
      <c r="A21" s="57" t="str">
        <f>Omschrijvingen!H41</f>
        <v/>
      </c>
      <c r="B21" s="37" t="str">
        <f>Resultaat!B55</f>
        <v>heeft interesse in tekenen*</v>
      </c>
      <c r="C21" s="75" t="str">
        <f>Resultaat!C55</f>
        <v/>
      </c>
      <c r="D21" s="76" t="str">
        <f>Resultaat!D55</f>
        <v/>
      </c>
      <c r="E21" s="108" t="str">
        <f>IF(ISBLANK(Resultaat!E55),"",Resultaat!E55)</f>
        <v>Heeft u een tekening van thuis?</v>
      </c>
      <c r="F21" s="59" t="str">
        <f>IF(ISBLANK(Resultaat!F55),"",Resultaat!F55)</f>
        <v/>
      </c>
      <c r="G21" s="45"/>
    </row>
    <row r="22" spans="1:7" ht="40" customHeight="1">
      <c r="A22" s="57" t="str">
        <f>Omschrijvingen!H42</f>
        <v/>
      </c>
      <c r="B22" s="37" t="str">
        <f>Resultaat!B56</f>
        <v>heeft interesse in knutselen*</v>
      </c>
      <c r="C22" s="75" t="str">
        <f>Resultaat!C56</f>
        <v/>
      </c>
      <c r="D22" s="76" t="str">
        <f>Resultaat!D56</f>
        <v/>
      </c>
      <c r="E22" s="108" t="str">
        <f>IF(ISBLANK(Resultaat!E56),"",Resultaat!E56)</f>
        <v xml:space="preserve">Knutselt het vanuit eigen fantasie of van een voorbeeld?                                                            </v>
      </c>
      <c r="F22" s="59" t="str">
        <f>IF(ISBLANK(Resultaat!F56),"",Resultaat!F56)</f>
        <v/>
      </c>
      <c r="G22" s="45"/>
    </row>
    <row r="23" spans="1:7" ht="40" customHeight="1">
      <c r="A23" s="57" t="str">
        <f>Omschrijvingen!H43</f>
        <v/>
      </c>
      <c r="B23" s="37" t="str">
        <f>Resultaat!B57</f>
        <v>heeft interesse in muziek*</v>
      </c>
      <c r="C23" s="75" t="str">
        <f>Resultaat!C57</f>
        <v/>
      </c>
      <c r="D23" s="76" t="str">
        <f>Resultaat!D57</f>
        <v/>
      </c>
      <c r="E23" s="108" t="str">
        <f>IF(ISBLANK(Resultaat!E57),"",Resultaat!E57)</f>
        <v xml:space="preserve">Welke interesse in muziek heeft uw kind?               </v>
      </c>
      <c r="F23" s="59" t="str">
        <f>IF(ISBLANK(Resultaat!F57),"",Resultaat!F57)</f>
        <v/>
      </c>
      <c r="G23" s="45"/>
    </row>
    <row r="24" spans="1:7" ht="44.25" customHeight="1">
      <c r="A24" s="57" t="str">
        <f>Omschrijvingen!H46</f>
        <v/>
      </c>
      <c r="B24" s="37" t="str">
        <f>Resultaat!B60</f>
        <v>heeft fantasiespel en doen-alsof spel*</v>
      </c>
      <c r="C24" s="75" t="str">
        <f>Resultaat!C60</f>
        <v/>
      </c>
      <c r="D24" s="76" t="str">
        <f>Resultaat!D60</f>
        <v/>
      </c>
      <c r="E24" s="108" t="str">
        <f>IF(ISBLANK(Resultaat!E60),"",Resultaat!E60)</f>
        <v>Speelt uw kind rollenspelen in 'het hier en nu' bijv. vader en moedertje, winkeltje) of speelt het fantasieverhalen? 
Speelt uw kind graag toneel? 'Treedt' uw kind graag 'op'?</v>
      </c>
      <c r="F24" s="59" t="str">
        <f>IF(ISBLANK(Resultaat!F60),"",Resultaat!F60)</f>
        <v/>
      </c>
      <c r="G24" s="45"/>
    </row>
    <row r="25" spans="1:7" ht="40" customHeight="1">
      <c r="A25" s="57" t="str">
        <f>Omschrijvingen!H48</f>
        <v/>
      </c>
      <c r="B25" s="37" t="str">
        <f>Resultaat!B62</f>
        <v>heeft interesse in versjes/liedjes*</v>
      </c>
      <c r="C25" s="75" t="str">
        <f>Resultaat!C62</f>
        <v/>
      </c>
      <c r="D25" s="76" t="str">
        <f>Resultaat!D62</f>
        <v/>
      </c>
      <c r="E25" s="108" t="str">
        <f>IF(ISBLANK(Resultaat!E62),"",Resultaat!E62)</f>
        <v xml:space="preserve">Kent uw kind liedjes snel uit het hoofd? Of vindt uw kind dit juist lastig?                                                           </v>
      </c>
      <c r="F25" s="59" t="str">
        <f>IF(ISBLANK(Resultaat!F62),"",Resultaat!F62)</f>
        <v/>
      </c>
      <c r="G25" s="45"/>
    </row>
    <row r="26" spans="1:7" ht="40" customHeight="1">
      <c r="A26" s="57" t="str">
        <f>Omschrijvingen!H50</f>
        <v/>
      </c>
      <c r="B26" s="37" t="str">
        <f>Resultaat!B64</f>
        <v>vraagt naar betekenis van woorden*</v>
      </c>
      <c r="C26" s="75" t="str">
        <f>Resultaat!C64</f>
        <v/>
      </c>
      <c r="D26" s="76" t="str">
        <f>Resultaat!D64</f>
        <v/>
      </c>
      <c r="E26" s="108" t="str">
        <f>IF(ISBLANK(Resultaat!E64),"",Resultaat!E64)</f>
        <v/>
      </c>
      <c r="F26" s="59" t="str">
        <f>IF(ISBLANK(Resultaat!F64),"",Resultaat!F64)</f>
        <v/>
      </c>
      <c r="G26" s="45"/>
    </row>
    <row r="27" spans="1:7" ht="40" customHeight="1">
      <c r="A27" s="57" t="str">
        <f>Omschrijvingen!H51</f>
        <v/>
      </c>
      <c r="B27" s="37" t="str">
        <f>Resultaat!B65</f>
        <v>wil moeilijke woorden begrijpen*</v>
      </c>
      <c r="C27" s="77" t="str">
        <f>Resultaat!C65</f>
        <v/>
      </c>
      <c r="D27" s="78" t="str">
        <f>Resultaat!D65</f>
        <v/>
      </c>
      <c r="E27" s="108" t="str">
        <f>IF(ISBLANK(Resultaat!E65),"",Resultaat!E65)</f>
        <v/>
      </c>
      <c r="F27" s="59" t="str">
        <f>IF(ISBLANK(Resultaat!F65),"",Resultaat!F65)</f>
        <v/>
      </c>
      <c r="G27" s="45"/>
    </row>
    <row r="28" spans="1:7" ht="40" customHeight="1">
      <c r="A28" s="57" t="str">
        <f>Omschrijvingen!H54</f>
        <v/>
      </c>
      <c r="B28" s="37" t="str">
        <f>Resultaat!B68</f>
        <v>praat in goede zinnen*</v>
      </c>
      <c r="C28" s="75" t="str">
        <f>Resultaat!C68</f>
        <v/>
      </c>
      <c r="D28" s="76" t="str">
        <f>Resultaat!D68</f>
        <v/>
      </c>
      <c r="E28" s="108" t="str">
        <f>IF(ISBLANK(Resultaat!E68),"",Resultaat!E68)</f>
        <v/>
      </c>
      <c r="F28" s="59" t="str">
        <f>IF(ISBLANK(Resultaat!F68),"",Resultaat!F68)</f>
        <v/>
      </c>
      <c r="G28" s="45"/>
    </row>
    <row r="29" spans="1:7" ht="40" customHeight="1">
      <c r="A29" s="57" t="str">
        <f>Omschrijvingen!H55</f>
        <v/>
      </c>
      <c r="B29" s="37" t="str">
        <f>Resultaat!B69</f>
        <v>heeft interesse in letters/ lezen*</v>
      </c>
      <c r="C29" s="75" t="str">
        <f>Resultaat!C69</f>
        <v/>
      </c>
      <c r="D29" s="76" t="str">
        <f>Resultaat!D69</f>
        <v/>
      </c>
      <c r="E29" s="108" t="str">
        <f>IF(ISBLANK(Resultaat!E69),"",Resultaat!E69)</f>
        <v xml:space="preserve">Heeft uw kind belangstelling voor boeken/ verhalen/voorleesactiviteiten? Heeft uw kind plezier in rijmen? Wat leest uw kind?                                                            </v>
      </c>
      <c r="F29" s="122" t="str">
        <f>IF(ISBLANK(Resultaat!F69),"",Resultaat!F69)&amp;Resultaat!E70</f>
        <v xml:space="preserve"> leest thuis ?; leest op school ?</v>
      </c>
      <c r="G29" s="45"/>
    </row>
    <row r="30" spans="1:7" ht="40" customHeight="1">
      <c r="A30" s="57" t="str">
        <f>Omschrijvingen!H57</f>
        <v/>
      </c>
      <c r="B30" s="37" t="str">
        <f>Resultaat!B71</f>
        <v>heeft interesse in schrijven*</v>
      </c>
      <c r="C30" s="75" t="str">
        <f>Resultaat!C71</f>
        <v/>
      </c>
      <c r="D30" s="76" t="str">
        <f>Resultaat!D71</f>
        <v/>
      </c>
      <c r="E30" s="108" t="str">
        <f>IF(ISBLANK(Resultaat!E71),"",Resultaat!E71)</f>
        <v>Krabbelt uw kind of schrijft hij/zij woordjes? 
Kunt u voorbeelden geven?</v>
      </c>
      <c r="F30" s="122" t="str">
        <f>IF(ISBLANK(Resultaat!F71),"",Resultaat!F71)&amp;Resultaat!E72</f>
        <v xml:space="preserve"> schrijft thuis ?; schrijft op school ?</v>
      </c>
      <c r="G30" s="45"/>
    </row>
    <row r="31" spans="1:7" ht="40" customHeight="1">
      <c r="A31" s="57" t="str">
        <f>Omschrijvingen!H60</f>
        <v/>
      </c>
      <c r="B31" s="37" t="str">
        <f>Resultaat!B74</f>
        <v>heeft interesse in getallen/cijfers*</v>
      </c>
      <c r="C31" s="75" t="str">
        <f>Resultaat!C74</f>
        <v/>
      </c>
      <c r="D31" s="76" t="str">
        <f>Resultaat!D74</f>
        <v/>
      </c>
      <c r="E31" s="108" t="str">
        <f>IF(ISBLANK(Resultaat!E74),"",Resultaat!E74)</f>
        <v>Waar blijkt dat uit? Voorbeelden?</v>
      </c>
      <c r="F31" s="59" t="str">
        <f>IF(ISBLANK(Resultaat!F74),"",Resultaat!F74)</f>
        <v/>
      </c>
      <c r="G31" s="45"/>
    </row>
    <row r="32" spans="1:7" ht="40" customHeight="1">
      <c r="A32" s="57" t="str">
        <f>Omschrijvingen!H61</f>
        <v/>
      </c>
      <c r="B32" s="37" t="str">
        <f>Resultaat!B75</f>
        <v>telt in de juiste volgorde (1,2,3)*</v>
      </c>
      <c r="C32" s="75" t="str">
        <f>Resultaat!C75</f>
        <v/>
      </c>
      <c r="D32" s="76" t="str">
        <f>Resultaat!D75</f>
        <v/>
      </c>
      <c r="E32" s="108" t="str">
        <f>IF(ISBLANK(Resultaat!E75),"",Resultaat!E75)</f>
        <v xml:space="preserve">Gebruikt hij/zij voor het tellen zijn omgeving? Telt het bijv. tegeltjes of stoelen?                                                               </v>
      </c>
      <c r="F32" s="122" t="str">
        <f>IF(ISBLANK(Resultaat!F75),"",Resultaat!F75)&amp;Resultaat!E76</f>
        <v xml:space="preserve"> kan tellen tot ? (thuis) ; ?  (op school)</v>
      </c>
      <c r="G32" s="45"/>
    </row>
    <row r="33" spans="1:7" ht="40" customHeight="1">
      <c r="A33" s="57" t="str">
        <f>Omschrijvingen!H63</f>
        <v/>
      </c>
      <c r="B33" s="37" t="str">
        <f>Resultaat!B77</f>
        <v>kan optellen*</v>
      </c>
      <c r="C33" s="75" t="str">
        <f>Resultaat!C77</f>
        <v/>
      </c>
      <c r="D33" s="76" t="str">
        <f>Resultaat!D77</f>
        <v/>
      </c>
      <c r="E33" s="108" t="str">
        <f>IF(ISBLANK(Resultaat!E77),"",Resultaat!E77)</f>
        <v xml:space="preserve">Welke sommetjes maakt uw kind? </v>
      </c>
      <c r="F33" s="59" t="str">
        <f>IF(ISBLANK(Resultaat!F77),"",Resultaat!F77)</f>
        <v/>
      </c>
      <c r="G33" s="45"/>
    </row>
    <row r="34" spans="1:7" ht="40" customHeight="1">
      <c r="A34" s="57" t="str">
        <f>Omschrijvingen!H64</f>
        <v/>
      </c>
      <c r="B34" s="38" t="str">
        <f>Resultaat!B78</f>
        <v>vergelijkt  en sorteert (grootte, lengte, kleur , vorm etc.)*</v>
      </c>
      <c r="C34" s="75" t="str">
        <f>Resultaat!C78</f>
        <v/>
      </c>
      <c r="D34" s="76" t="str">
        <f>Resultaat!D78</f>
        <v/>
      </c>
      <c r="E34" s="108" t="str">
        <f>IF(ISBLANK(Resultaat!E78),"",Resultaat!E78)</f>
        <v/>
      </c>
      <c r="F34" s="59" t="str">
        <f>IF(ISBLANK(Resultaat!F78),"",Resultaat!F78)</f>
        <v/>
      </c>
      <c r="G34" s="45"/>
    </row>
    <row r="35" spans="1:7" ht="40" customHeight="1">
      <c r="A35" s="53"/>
      <c r="B35" s="279" t="s">
        <v>66</v>
      </c>
      <c r="C35" s="279"/>
      <c r="D35" s="279"/>
      <c r="E35" s="279"/>
      <c r="F35" s="279"/>
      <c r="G35" s="45"/>
    </row>
    <row r="36" spans="1:7" ht="40" customHeight="1">
      <c r="A36" s="57"/>
      <c r="B36" s="58" t="str">
        <f>Omschrijvingen!A70&amp;Omschrijvingen!G70</f>
        <v>Hoe zal uw kind het op school doen?*</v>
      </c>
      <c r="C36" s="75" t="str">
        <f>Resultaat!C84</f>
        <v/>
      </c>
      <c r="D36" s="75" t="str">
        <f>Resultaat!D84</f>
        <v/>
      </c>
      <c r="E36" s="280" t="s">
        <v>151</v>
      </c>
      <c r="F36" s="59" t="str">
        <f>IF(ISBLANK(Resultaat!F84),"",Resultaat!F84)</f>
        <v/>
      </c>
      <c r="G36" s="45"/>
    </row>
    <row r="37" spans="1:7" ht="40" customHeight="1">
      <c r="A37" s="57"/>
      <c r="B37" s="58" t="str">
        <f>Omschrijvingen!A71&amp;Omschrijvingen!G71</f>
        <v>Hoe snel zal uw kind zich ontwikkelen?*</v>
      </c>
      <c r="C37" s="75" t="str">
        <f>Resultaat!C85</f>
        <v/>
      </c>
      <c r="D37" s="75" t="str">
        <f>Resultaat!D85</f>
        <v/>
      </c>
      <c r="E37" s="281"/>
      <c r="F37" s="59" t="str">
        <f>IF(ISBLANK(Resultaat!F85),"",Resultaat!F85)</f>
        <v/>
      </c>
      <c r="G37" s="45"/>
    </row>
    <row r="38" spans="1:7" ht="40" customHeight="1">
      <c r="A38" s="57"/>
      <c r="B38" s="58" t="str">
        <f>Omschrijvingen!A72&amp;Omschrijvingen!G72</f>
        <v>Hoe goed zal uw kind spelen/werken?*</v>
      </c>
      <c r="C38" s="75" t="str">
        <f>Resultaat!C86</f>
        <v/>
      </c>
      <c r="D38" s="75" t="str">
        <f>Resultaat!D86</f>
        <v/>
      </c>
      <c r="E38" s="281"/>
      <c r="F38" s="59" t="str">
        <f>IF(ISBLANK(Resultaat!F86),"",Resultaat!F86)</f>
        <v/>
      </c>
      <c r="G38" s="45"/>
    </row>
    <row r="39" spans="1:7" ht="40" customHeight="1">
      <c r="A39" s="57"/>
      <c r="B39" s="58" t="str">
        <f>Omschrijvingen!A73&amp;Omschrijvingen!G73</f>
        <v>Hoeveel zal uw kind zich voor school inspannen?*</v>
      </c>
      <c r="C39" s="75" t="str">
        <f>Resultaat!C87</f>
        <v/>
      </c>
      <c r="D39" s="75" t="str">
        <f>Resultaat!D87</f>
        <v/>
      </c>
      <c r="E39" s="282"/>
      <c r="F39" s="59" t="str">
        <f>IF(ISBLANK(Resultaat!F87),"",Resultaat!F87)</f>
        <v/>
      </c>
      <c r="G39" s="45"/>
    </row>
    <row r="40" spans="1:7">
      <c r="A40" s="53"/>
      <c r="B40" s="277"/>
      <c r="C40" s="277"/>
      <c r="D40" s="277"/>
      <c r="E40" s="277"/>
      <c r="F40" s="277"/>
      <c r="G40" s="45"/>
    </row>
  </sheetData>
  <sheetProtection algorithmName="SHA-512" hashValue="9hiUlUv5AhwcuTedzae1wFkgTSSd87WDgXaF4eojyvJcKDjxtjO0HkhIklB691HvDiMRZF3Lk+7vUYhD+Y/ylQ==" saltValue="rhckfM5nTG9mCa/BDqoz+w==" spinCount="100000" sheet="1" formatCells="0" formatColumns="0" formatRows="0" insertColumns="0" insertRows="0" insertHyperlinks="0" deleteColumns="0" deleteRows="0" sort="0" autoFilter="0" pivotTables="0"/>
  <mergeCells count="14">
    <mergeCell ref="B6:F6"/>
    <mergeCell ref="B1:F1"/>
    <mergeCell ref="B2:F2"/>
    <mergeCell ref="B4:F4"/>
    <mergeCell ref="B5:F5"/>
    <mergeCell ref="B3:F3"/>
    <mergeCell ref="B40:F40"/>
    <mergeCell ref="B9:F9"/>
    <mergeCell ref="B7:F7"/>
    <mergeCell ref="B8:F8"/>
    <mergeCell ref="B10:F10"/>
    <mergeCell ref="B11:F11"/>
    <mergeCell ref="B35:F35"/>
    <mergeCell ref="E36:E39"/>
  </mergeCells>
  <conditionalFormatting sqref="C41:D1048576 C11:D39">
    <cfRule type="cellIs" dxfId="37" priority="1" operator="equal">
      <formula>even_veel</formula>
    </cfRule>
    <cfRule type="cellIs" dxfId="36" priority="49" operator="equal">
      <formula>minder</formula>
    </cfRule>
    <cfRule type="cellIs" dxfId="35" priority="50" operator="equal">
      <formula>iets_minder</formula>
    </cfRule>
    <cfRule type="cellIs" dxfId="34" priority="51" operator="equal">
      <formula>iets_meer</formula>
    </cfRule>
    <cfRule type="cellIs" dxfId="33" priority="52" operator="equal">
      <formula>meer</formula>
    </cfRule>
  </conditionalFormatting>
  <conditionalFormatting sqref="A13:A35">
    <cfRule type="expression" dxfId="32" priority="43">
      <formula>AND($C13=even_veel,$D13=even_veel)</formula>
    </cfRule>
    <cfRule type="expression" dxfId="31" priority="44">
      <formula>AND($C13=iets_minder,$D13=iets_minder)</formula>
    </cfRule>
    <cfRule type="expression" dxfId="30" priority="45">
      <formula>AND($C13=iets_meer,$D13=iets_meer)</formula>
    </cfRule>
    <cfRule type="expression" dxfId="29" priority="46">
      <formula>OR(AND($C13=minder,$D13=minder),AND($C13=minder,$D13=iets_minder),AND($C13=iets_minder,$D13=minder))</formula>
    </cfRule>
    <cfRule type="expression" dxfId="28" priority="47">
      <formula>OR(AND($C13=meer,$D13=meer),AND($C13=meer,$D13=iets_meer),AND($C13=iets_meer,$D13=meer))</formula>
    </cfRule>
    <cfRule type="cellIs" dxfId="27" priority="48" operator="equal">
      <formula>"!"</formula>
    </cfRule>
  </conditionalFormatting>
  <conditionalFormatting sqref="C24:D24">
    <cfRule type="cellIs" dxfId="26" priority="3" operator="equal">
      <formula>"Nee"</formula>
    </cfRule>
    <cfRule type="cellIs" dxfId="25" priority="4" operator="equal">
      <formula>"Ja"</formula>
    </cfRule>
  </conditionalFormatting>
  <conditionalFormatting sqref="C24:D24 C27:D27">
    <cfRule type="cellIs" dxfId="24" priority="2" operator="equal">
      <formula>"nvt"</formula>
    </cfRule>
  </conditionalFormatting>
  <conditionalFormatting sqref="A37 A39">
    <cfRule type="expression" dxfId="23" priority="400">
      <formula>AND($C35=even_veel,$D35=even_veel)</formula>
    </cfRule>
    <cfRule type="expression" dxfId="22" priority="401">
      <formula>AND($C35=iets_minder,$D35=iets_minder)</formula>
    </cfRule>
    <cfRule type="expression" dxfId="21" priority="402">
      <formula>AND($C35=iets_meer,$D35=iets_meer)</formula>
    </cfRule>
    <cfRule type="expression" dxfId="20" priority="403">
      <formula>OR(AND($C35=minder,$D35=minder),AND($C35=minder,$D35=iets_minder),AND($C35=iets_minder,$D35=minder))</formula>
    </cfRule>
    <cfRule type="expression" dxfId="19" priority="404">
      <formula>OR(AND($C35=meer,$D35=meer),AND($C35=meer,$D35=iets_meer),AND($C35=iets_meer,$D35=meer))</formula>
    </cfRule>
    <cfRule type="cellIs" dxfId="18" priority="405" operator="equal">
      <formula>"!"</formula>
    </cfRule>
  </conditionalFormatting>
  <conditionalFormatting sqref="A36">
    <cfRule type="expression" dxfId="17" priority="418">
      <formula>AND(#REF!=even_veel,#REF!=even_veel)</formula>
    </cfRule>
    <cfRule type="expression" dxfId="16" priority="419">
      <formula>AND(#REF!=iets_minder,#REF!=iets_minder)</formula>
    </cfRule>
    <cfRule type="expression" dxfId="15" priority="420">
      <formula>AND(#REF!=iets_meer,#REF!=iets_meer)</formula>
    </cfRule>
    <cfRule type="expression" dxfId="14" priority="421">
      <formula>OR(AND(#REF!=minder,#REF!=minder),AND(#REF!=minder,#REF!=iets_minder),AND(#REF!=iets_minder,#REF!=minder))</formula>
    </cfRule>
    <cfRule type="expression" dxfId="13" priority="422">
      <formula>OR(AND(#REF!=meer,#REF!=meer),AND(#REF!=meer,#REF!=iets_meer),AND(#REF!=iets_meer,#REF!=meer))</formula>
    </cfRule>
    <cfRule type="cellIs" dxfId="12" priority="423" operator="equal">
      <formula>"!"</formula>
    </cfRule>
  </conditionalFormatting>
  <conditionalFormatting sqref="A38">
    <cfRule type="expression" dxfId="11" priority="430">
      <formula>AND($C36=even_veel,$E36=even_veel)</formula>
    </cfRule>
    <cfRule type="expression" dxfId="10" priority="431">
      <formula>AND($C36=iets_minder,$E36=iets_minder)</formula>
    </cfRule>
    <cfRule type="expression" dxfId="9" priority="432">
      <formula>AND($C36=iets_meer,$E36=iets_meer)</formula>
    </cfRule>
    <cfRule type="expression" dxfId="8" priority="433">
      <formula>OR(AND($C36=minder,$E36=minder),AND($C36=minder,$E36=iets_minder),AND($C36=iets_minder,$E36=minder))</formula>
    </cfRule>
    <cfRule type="expression" dxfId="7" priority="434">
      <formula>OR(AND($C36=meer,$E36=meer),AND($C36=meer,$E36=iets_meer),AND($C36=iets_meer,$E36=meer))</formula>
    </cfRule>
    <cfRule type="cellIs" dxfId="6" priority="435" operator="equal">
      <formula>"!"</formula>
    </cfRule>
  </conditionalFormatting>
  <hyperlinks>
    <hyperlink ref="C27" location="telt_tot_ouders" tooltip="Ga naar: Ouders - &quot;Telt tot:&quot;" display="telt_tot_ouders" xr:uid="{00000000-0004-0000-0500-000000000000}"/>
    <hyperlink ref="D27" location="telt_tot_lkr" tooltip="Ga naar: Leerkracht &quot;Telt tot:&quot;" display="telt_tot_lkr" xr:uid="{00000000-0004-0000-0500-000001000000}"/>
  </hyperlinks>
  <pageMargins left="0.25" right="0.25" top="0.75" bottom="0.75" header="0.3" footer="0.3"/>
  <pageSetup paperSize="9" orientation="landscape" r:id="rId1"/>
  <headerFooter>
    <oddHeader xml:space="preserve">&amp;L&amp;"-,Cursief"&amp;K01+033Intakevragenlijst kleuters - Indicaties ontwikkelingsvoorsprong&amp;R&amp;"-,Cursief"&amp;K01+034- &amp;P/&amp;N </oddHeader>
    <oddFooter>&amp;L&amp;10&amp;K01+033Janssen, Y., Steenbergen, N., &amp;&amp; Houkema, D. (2018). &amp;"-,Cursief"Intakevragenlijst kleuters&amp;"-,Standaard". Enschede: SLO.&amp;R&amp;10&amp;KCB0076talentstimuleren.nl</oddFooter>
  </headerFooter>
  <ignoredErrors>
    <ignoredError sqref="E13:F19 F36:F39 E25:F28 F24 E22:E24 E20:E21 F20:F23 E33:F34 E32 E31:F31 E29 E30" unlockedFormula="1"/>
  </ignoredErrors>
  <extLst>
    <ext xmlns:x14="http://schemas.microsoft.com/office/spreadsheetml/2009/9/main" uri="{78C0D931-6437-407d-A8EE-F0AAD7539E65}">
      <x14:conditionalFormattings>
        <x14:conditionalFormatting xmlns:xm="http://schemas.microsoft.com/office/excel/2006/main">
          <x14:cfRule type="expression" priority="25" id="{3978454E-4C51-4BC4-9FA2-0CF7252F58C3}">
            <xm:f>Omschrijvingen!$D70="+"</xm:f>
            <x14:dxf>
              <fill>
                <patternFill>
                  <bgColor theme="9" tint="0.79998168889431442"/>
                </patternFill>
              </fill>
            </x14:dxf>
          </x14:cfRule>
          <x14:cfRule type="expression" priority="26" id="{1BBC1D11-7793-4B3F-9370-54D785ED6457}">
            <xm:f>Omschrijvingen!$D70="++"</xm:f>
            <x14:dxf>
              <fill>
                <patternFill>
                  <bgColor theme="9" tint="0.59996337778862885"/>
                </patternFill>
              </fill>
            </x14:dxf>
          </x14:cfRule>
          <xm:sqref>B36:B39</xm:sqref>
        </x14:conditionalFormatting>
        <x14:conditionalFormatting xmlns:xm="http://schemas.microsoft.com/office/excel/2006/main">
          <x14:cfRule type="expression" priority="392" id="{3978454E-4C51-4BC4-9FA2-0CF7252F58C3}">
            <xm:f>Omschrijvingen!#REF!="+"</xm:f>
            <x14:dxf>
              <fill>
                <patternFill>
                  <bgColor theme="9" tint="0.79998168889431442"/>
                </patternFill>
              </fill>
            </x14:dxf>
          </x14:cfRule>
          <x14:cfRule type="expression" priority="393" id="{1BBC1D11-7793-4B3F-9370-54D785ED6457}">
            <xm:f>Omschrijvingen!#REF!="++"</xm:f>
            <x14:dxf>
              <fill>
                <patternFill>
                  <bgColor theme="9" tint="0.59996337778862885"/>
                </patternFill>
              </fill>
            </x14:dxf>
          </x14:cfRule>
          <xm:sqref>B15:B34</xm:sqref>
        </x14:conditionalFormatting>
        <x14:conditionalFormatting xmlns:xm="http://schemas.microsoft.com/office/excel/2006/main">
          <x14:cfRule type="expression" priority="338" id="{3978454E-4C51-4BC4-9FA2-0CF7252F58C3}">
            <xm:f>Omschrijvingen!$D7="+"</xm:f>
            <x14:dxf>
              <fill>
                <patternFill>
                  <bgColor theme="9" tint="0.79998168889431442"/>
                </patternFill>
              </fill>
            </x14:dxf>
          </x14:cfRule>
          <x14:cfRule type="expression" priority="339" id="{1BBC1D11-7793-4B3F-9370-54D785ED6457}">
            <xm:f>Omschrijvingen!$D7="++"</xm:f>
            <x14:dxf>
              <fill>
                <patternFill>
                  <bgColor theme="9" tint="0.59996337778862885"/>
                </patternFill>
              </fill>
            </x14:dxf>
          </x14:cfRule>
          <xm:sqref>B13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H107"/>
  <sheetViews>
    <sheetView workbookViewId="0">
      <selection activeCell="B80" sqref="B80"/>
    </sheetView>
  </sheetViews>
  <sheetFormatPr defaultColWidth="0" defaultRowHeight="14.5"/>
  <cols>
    <col min="1" max="1" width="72.453125" style="30" customWidth="1"/>
    <col min="2" max="2" width="9.81640625" style="4" customWidth="1"/>
    <col min="3" max="3" width="9.1796875" style="4" customWidth="1"/>
    <col min="4" max="5" width="5.54296875" style="16" customWidth="1"/>
    <col min="6" max="6" width="5.453125" style="16" customWidth="1"/>
    <col min="7" max="7" width="9.1796875" style="4" customWidth="1"/>
    <col min="8" max="8" width="9.1796875" customWidth="1"/>
    <col min="9" max="16384" width="9.1796875" hidden="1"/>
  </cols>
  <sheetData>
    <row r="1" spans="1:8">
      <c r="A1" s="33" t="s">
        <v>57</v>
      </c>
      <c r="B1" s="12" t="s">
        <v>58</v>
      </c>
      <c r="C1" s="9" t="s">
        <v>59</v>
      </c>
      <c r="E1" s="106" t="s">
        <v>217</v>
      </c>
      <c r="F1" s="106" t="s">
        <v>218</v>
      </c>
      <c r="G1" s="15" t="s">
        <v>70</v>
      </c>
      <c r="H1" s="4" t="s">
        <v>150</v>
      </c>
    </row>
    <row r="2" spans="1:8" ht="15.5">
      <c r="A2" s="34" t="s">
        <v>92</v>
      </c>
      <c r="G2" s="15"/>
    </row>
    <row r="3" spans="1:8" ht="31">
      <c r="A3" s="32" t="s">
        <v>153</v>
      </c>
      <c r="B3" s="4">
        <f>IF(Ouders!$B7="x",score_minder,IF(Ouders!$C7="x",score_iets_minder,IF(Ouders!$D7="x",score_even_veel,IF(Ouders!$E7="x",score_iets_meer,IF(Ouders!$F7="x",score_meer,0)))))</f>
        <v>0</v>
      </c>
      <c r="C3" s="4">
        <f>IF(Leerkracht!$B6="x",score_minder,IF(Leerkracht!$C6="x",score_iets_minder,IF(Leerkracht!$D6="x",score_even_veel,IF(Leerkracht!$E6="x",score_iets_meer,IF(Leerkracht!$F6="x",score_meer,0)))))</f>
        <v>0</v>
      </c>
      <c r="D3" s="16" t="str">
        <f t="shared" ref="D3:D5" si="0">IF(G3="*",IF(AND(B3&gt;=4,C3&gt;=4),"++",IF(OR(B3&gt;=4,C3&gt;=4),"+","")),"")</f>
        <v/>
      </c>
      <c r="E3" s="16" t="str">
        <f>IF(AND(G3="*",B3&gt;=4),"+","")</f>
        <v/>
      </c>
      <c r="F3" s="16" t="str">
        <f>IF(AND(G3="*",C3&gt;=4),"+","")</f>
        <v/>
      </c>
      <c r="G3" s="15"/>
      <c r="H3" s="4" t="str">
        <f>IF(ABS(Omschrijvingen!B3-Omschrijvingen!C3)&gt;=2,"!","")</f>
        <v/>
      </c>
    </row>
    <row r="4" spans="1:8" ht="15.5">
      <c r="A4" s="24" t="s">
        <v>93</v>
      </c>
      <c r="B4" s="4">
        <f>IF(Ouders!$B8="x",score_minder,IF(Ouders!$C8="x",score_iets_minder,IF(Ouders!$D8="x",score_even_veel,IF(Ouders!$E8="x",score_iets_meer,IF(Ouders!$F8="x",score_meer,0)))))</f>
        <v>0</v>
      </c>
      <c r="C4" s="4">
        <f>IF(Leerkracht!$B7="x",score_minder,IF(Leerkracht!$C7="x",score_iets_minder,IF(Leerkracht!$D7="x",score_even_veel,IF(Leerkracht!$E7="x",score_iets_meer,IF(Leerkracht!$F7="x",score_meer,0)))))</f>
        <v>0</v>
      </c>
      <c r="D4" s="16" t="str">
        <f t="shared" si="0"/>
        <v/>
      </c>
      <c r="E4" s="16" t="str">
        <f>IF(AND(G4="*",B4&gt;=4),"+","")</f>
        <v/>
      </c>
      <c r="F4" s="16" t="str">
        <f t="shared" ref="F4:F5" si="1">IF(AND(G4="*",C4&gt;=4),"+","")</f>
        <v/>
      </c>
      <c r="G4" s="15"/>
      <c r="H4" s="4" t="str">
        <f>IF(ABS(Omschrijvingen!B4-Omschrijvingen!C4)&gt;=2,"!","")</f>
        <v/>
      </c>
    </row>
    <row r="5" spans="1:8" ht="15.5">
      <c r="A5" s="24" t="s">
        <v>94</v>
      </c>
      <c r="B5" s="4">
        <f>IF(Ouders!$B9="x",score_minder,IF(Ouders!$C9="x",score_iets_minder,IF(Ouders!$D9="x",score_even_veel,IF(Ouders!$E9="x",score_iets_meer,IF(Ouders!$F9="x",score_meer,0)))))</f>
        <v>0</v>
      </c>
      <c r="D5" s="16" t="str">
        <f t="shared" si="0"/>
        <v/>
      </c>
      <c r="E5" s="16" t="str">
        <f>IF(AND(G5="*",B5&gt;=4),"+","")</f>
        <v/>
      </c>
      <c r="F5" s="16" t="str">
        <f t="shared" si="1"/>
        <v/>
      </c>
      <c r="G5" s="15"/>
      <c r="H5" s="4"/>
    </row>
    <row r="6" spans="1:8" ht="15.5">
      <c r="A6" s="34" t="s">
        <v>197</v>
      </c>
      <c r="G6" s="15"/>
    </row>
    <row r="7" spans="1:8" ht="15.5">
      <c r="A7" s="24" t="s">
        <v>3</v>
      </c>
      <c r="B7" s="4">
        <f>IF(Ouders!$B11="x",score_minder,IF(Ouders!$C11="x",score_iets_minder,IF(Ouders!$D11="x",score_even_veel,IF(Ouders!$E11="x",score_iets_meer,IF(Ouders!$F11="x",score_meer,0)))))</f>
        <v>0</v>
      </c>
      <c r="C7" s="4">
        <f>IF(Leerkracht!$B9="x",score_minder,IF(Leerkracht!$C9="x",score_iets_minder,IF(Leerkracht!$D9="x",score_even_veel,IF(Leerkracht!$E9="x",score_iets_meer,IF(Leerkracht!$F9="x",score_meer,0)))))</f>
        <v>0</v>
      </c>
      <c r="D7" s="16" t="str">
        <f>IF(G7="*",IF(AND(B7&gt;=4,C7&gt;=4),"++",IF(OR(B7&gt;=4,C7&gt;=4),"+","")),"")</f>
        <v/>
      </c>
      <c r="E7" s="16" t="str">
        <f>IF(AND(G7="*",B7&gt;=4),"+","")</f>
        <v/>
      </c>
      <c r="F7" s="16" t="str">
        <f t="shared" ref="F7:F19" si="2">IF(AND(G7="*",C7&gt;=4),"+","")</f>
        <v/>
      </c>
      <c r="G7" s="4" t="s">
        <v>67</v>
      </c>
      <c r="H7" s="4" t="str">
        <f>IF(ABS(Omschrijvingen!B7-Omschrijvingen!C7)&gt;=2,"!","")</f>
        <v/>
      </c>
    </row>
    <row r="8" spans="1:8" ht="15.5">
      <c r="A8" s="24" t="s">
        <v>4</v>
      </c>
      <c r="B8" s="4">
        <f>IF(Ouders!$B12="x",score_minder,IF(Ouders!$C12="x",score_iets_minder,IF(Ouders!$D12="x",score_even_veel,IF(Ouders!$E12="x",score_iets_meer,IF(Ouders!$F12="x",score_meer,0)))))</f>
        <v>0</v>
      </c>
      <c r="C8" s="4">
        <f>IF(Leerkracht!$B10="x",score_minder,IF(Leerkracht!$C10="x",score_iets_minder,IF(Leerkracht!$D10="x",score_even_veel,IF(Leerkracht!$E10="x",score_iets_meer,IF(Leerkracht!$F10="x",score_meer,0)))))</f>
        <v>0</v>
      </c>
      <c r="D8" s="16" t="str">
        <f>IF(G8="*",IF(AND(B8&gt;=4,C8&gt;=4),"++",IF(OR(B8&gt;=4,C8&gt;=4),"+","")),"")</f>
        <v/>
      </c>
      <c r="E8" s="16" t="str">
        <f t="shared" ref="E8:E19" si="3">IF(AND(G8="*",B8&gt;=4),"+","")</f>
        <v/>
      </c>
      <c r="F8" s="16" t="str">
        <f t="shared" si="2"/>
        <v/>
      </c>
      <c r="H8" s="4" t="str">
        <f>IF(ABS(Omschrijvingen!B8-Omschrijvingen!C8)&gt;=2,"!","")</f>
        <v/>
      </c>
    </row>
    <row r="9" spans="1:8" ht="15.5">
      <c r="A9" s="24" t="s">
        <v>26</v>
      </c>
      <c r="B9" s="4">
        <f>IF(Ouders!$B13="x",score_minder,IF(Ouders!$C13="x",score_iets_minder,IF(Ouders!$D13="x",score_even_veel,IF(Ouders!$E13="x",score_iets_meer,IF(Ouders!$F13="x",score_meer,0)))))</f>
        <v>0</v>
      </c>
      <c r="C9" s="4">
        <f>IF(Leerkracht!$B11="x",score_minder,IF(Leerkracht!$C11="x",score_iets_minder,IF(Leerkracht!$D11="x",score_even_veel,IF(Leerkracht!$E11="x",score_iets_meer,IF(Leerkracht!$F11="x",score_meer,0)))))</f>
        <v>0</v>
      </c>
      <c r="D9" s="16" t="str">
        <f>IF(G9="*",IF(AND(B9&gt;=4,C9&gt;=4),"++",IF(OR(B9&gt;=4,C9&gt;=4),"+","")),"")</f>
        <v/>
      </c>
      <c r="E9" s="16" t="str">
        <f t="shared" si="3"/>
        <v/>
      </c>
      <c r="F9" s="16" t="str">
        <f t="shared" si="2"/>
        <v/>
      </c>
      <c r="H9" s="4" t="str">
        <f>IF(ABS(Omschrijvingen!B9-Omschrijvingen!C9)&gt;=2,"!","")</f>
        <v/>
      </c>
    </row>
    <row r="10" spans="1:8" ht="15.5">
      <c r="A10" s="24" t="s">
        <v>27</v>
      </c>
      <c r="B10" s="4">
        <f>IF(Ouders!$B14="x",score_minder,IF(Ouders!$C14="x",score_iets_minder,IF(Ouders!$D14="x",score_even_veel,IF(Ouders!$E14="x",score_iets_meer,IF(Ouders!$F14="x",score_meer,0)))))</f>
        <v>0</v>
      </c>
      <c r="C10" s="4">
        <f>IF(Leerkracht!$B12="x",score_minder,IF(Leerkracht!$C12="x",score_iets_minder,IF(Leerkracht!$D12="x",score_even_veel,IF(Leerkracht!$E12="x",score_iets_meer,IF(Leerkracht!$F12="x",score_meer,0)))))</f>
        <v>0</v>
      </c>
      <c r="D10" s="16" t="str">
        <f>IF(G10="*",IF(AND(B10&gt;=4,C10&gt;=4),"++",IF(OR(B10&gt;=4,C10&gt;=4),"+","")),"")</f>
        <v/>
      </c>
      <c r="E10" s="16" t="str">
        <f t="shared" si="3"/>
        <v/>
      </c>
      <c r="F10" s="16" t="str">
        <f t="shared" si="2"/>
        <v/>
      </c>
      <c r="H10" s="4" t="str">
        <f>IF(ABS(Omschrijvingen!B10-Omschrijvingen!C10)&gt;=2,"!","")</f>
        <v/>
      </c>
    </row>
    <row r="11" spans="1:8" ht="15.5">
      <c r="A11" s="24" t="s">
        <v>30</v>
      </c>
      <c r="B11" s="4">
        <f>IF(Ouders!$B15="x",score_minder,IF(Ouders!$C15="x",score_iets_minder,IF(Ouders!$D15="x",score_even_veel,IF(Ouders!$E15="x",score_iets_meer,IF(Ouders!$F15="x",score_meer,0)))))</f>
        <v>0</v>
      </c>
      <c r="C11" s="4">
        <f>IF(Leerkracht!$B13="x",score_minder,IF(Leerkracht!$C13="x",score_iets_minder,IF(Leerkracht!$D13="x",score_even_veel,IF(Leerkracht!$E13="x",score_iets_meer,IF(Leerkracht!$F13="x",score_meer,0)))))</f>
        <v>0</v>
      </c>
      <c r="D11" s="16" t="str">
        <f>IF(G11="*",IF(AND(B11&gt;=4,C11&gt;=4),"++",IF(OR(B11&gt;=4,C11&gt;=4),"+","")),"")</f>
        <v/>
      </c>
      <c r="E11" s="16" t="str">
        <f t="shared" si="3"/>
        <v/>
      </c>
      <c r="F11" s="16" t="str">
        <f t="shared" si="2"/>
        <v/>
      </c>
      <c r="G11" s="4" t="s">
        <v>67</v>
      </c>
      <c r="H11" s="4" t="str">
        <f>IF(ABS(Omschrijvingen!B11-Omschrijvingen!C11)&gt;=2,"!","")</f>
        <v/>
      </c>
    </row>
    <row r="12" spans="1:8" ht="15.5">
      <c r="A12" s="24" t="s">
        <v>95</v>
      </c>
      <c r="B12" s="4">
        <f>IF(Ouders!$B16="x",score_minder,IF(Ouders!$C16="x",score_iets_minder,IF(Ouders!$D16="x",score_even_veel,IF(Ouders!$E16="x",score_iets_meer,IF(Ouders!$F16="x",score_meer,0)))))</f>
        <v>0</v>
      </c>
      <c r="C12" s="4">
        <f>IF(Leerkracht!$B14="x",score_minder,IF(Leerkracht!$C14="x",score_iets_minder,IF(Leerkracht!$D14="x",score_even_veel,IF(Leerkracht!$E14="x",score_iets_meer,IF(Leerkracht!$F14="x",score_meer,0)))))</f>
        <v>0</v>
      </c>
      <c r="D12" s="16" t="str">
        <f t="shared" ref="D12:D19" si="4">IF(G12="*",IF(AND(B12&gt;=4,C12&gt;=4),"++",IF(OR(B12&gt;=4,C12&gt;=4),"+","")),"")</f>
        <v/>
      </c>
      <c r="E12" s="16" t="str">
        <f t="shared" si="3"/>
        <v/>
      </c>
      <c r="F12" s="16" t="str">
        <f t="shared" si="2"/>
        <v/>
      </c>
      <c r="H12" s="4" t="str">
        <f>IF(ABS(Omschrijvingen!B12-Omschrijvingen!C12)&gt;=2,"!","")</f>
        <v/>
      </c>
    </row>
    <row r="13" spans="1:8" ht="15.5">
      <c r="A13" s="24" t="s">
        <v>96</v>
      </c>
      <c r="B13" s="4">
        <f>IF(Ouders!$B17="x",score_minder,IF(Ouders!$C17="x",score_iets_minder,IF(Ouders!$D17="x",score_even_veel,IF(Ouders!$E17="x",score_iets_meer,IF(Ouders!$F17="x",score_meer,0)))))</f>
        <v>0</v>
      </c>
      <c r="C13" s="4">
        <f>IF(Leerkracht!$B15="x",score_minder,IF(Leerkracht!$C15="x",score_iets_minder,IF(Leerkracht!$D15="x",score_even_veel,IF(Leerkracht!$E15="x",score_iets_meer,IF(Leerkracht!$F15="x",score_meer,0)))))</f>
        <v>0</v>
      </c>
      <c r="D13" s="16" t="str">
        <f t="shared" si="4"/>
        <v/>
      </c>
      <c r="E13" s="16" t="str">
        <f t="shared" si="3"/>
        <v/>
      </c>
      <c r="F13" s="16" t="str">
        <f t="shared" si="2"/>
        <v/>
      </c>
      <c r="H13" s="4" t="str">
        <f>IF(ABS(Omschrijvingen!B13-Omschrijvingen!C13)&gt;=2,"!","")</f>
        <v/>
      </c>
    </row>
    <row r="14" spans="1:8" ht="15.5">
      <c r="A14" s="24" t="s">
        <v>31</v>
      </c>
      <c r="B14" s="4">
        <f>IF(Ouders!$B18="x",score_minder,IF(Ouders!$C18="x",score_iets_minder,IF(Ouders!$D18="x",score_even_veel,IF(Ouders!$E18="x",score_iets_meer,IF(Ouders!$F18="x",score_meer,0)))))</f>
        <v>0</v>
      </c>
      <c r="C14" s="4">
        <f>IF(Leerkracht!$B16="x",score_minder,IF(Leerkracht!$C16="x",score_iets_minder,IF(Leerkracht!$D16="x",score_even_veel,IF(Leerkracht!$E16="x",score_iets_meer,IF(Leerkracht!$F16="x",score_meer,0)))))</f>
        <v>0</v>
      </c>
      <c r="D14" s="16" t="str">
        <f t="shared" si="4"/>
        <v/>
      </c>
      <c r="E14" s="16" t="str">
        <f t="shared" si="3"/>
        <v/>
      </c>
      <c r="F14" s="16" t="str">
        <f t="shared" si="2"/>
        <v/>
      </c>
      <c r="H14" s="4" t="str">
        <f>IF(ABS(Omschrijvingen!B14-Omschrijvingen!C14)&gt;=2,"!","")</f>
        <v/>
      </c>
    </row>
    <row r="15" spans="1:8" ht="15.5">
      <c r="A15" s="24" t="s">
        <v>34</v>
      </c>
      <c r="B15" s="4">
        <f>IF(Ouders!$B19="x",score_minder,IF(Ouders!$C19="x",score_iets_minder,IF(Ouders!$D19="x",score_even_veel,IF(Ouders!$E19="x",score_iets_meer,IF(Ouders!$F19="x",score_meer,0)))))</f>
        <v>0</v>
      </c>
      <c r="C15" s="4">
        <f>IF(Leerkracht!$B17="x",score_minder,IF(Leerkracht!$C17="x",score_iets_minder,IF(Leerkracht!$D17="x",score_even_veel,IF(Leerkracht!$E17="x",score_iets_meer,IF(Leerkracht!$F17="x",score_meer,0)))))</f>
        <v>0</v>
      </c>
      <c r="D15" s="16" t="str">
        <f t="shared" si="4"/>
        <v/>
      </c>
      <c r="E15" s="16" t="str">
        <f t="shared" si="3"/>
        <v/>
      </c>
      <c r="F15" s="16" t="str">
        <f t="shared" si="2"/>
        <v/>
      </c>
      <c r="H15" s="4" t="str">
        <f>IF(ABS(Omschrijvingen!B15-Omschrijvingen!C15)&gt;=2,"!","")</f>
        <v/>
      </c>
    </row>
    <row r="16" spans="1:8" ht="15.5">
      <c r="A16" s="24" t="s">
        <v>29</v>
      </c>
      <c r="B16" s="4">
        <f>IF(Ouders!$B20="x",score_minder,IF(Ouders!$C20="x",score_iets_minder,IF(Ouders!$D20="x",score_even_veel,IF(Ouders!$E20="x",score_iets_meer,IF(Ouders!$F20="x",score_meer,0)))))</f>
        <v>0</v>
      </c>
      <c r="C16" s="4">
        <f>IF(Leerkracht!$B18="x",score_minder,IF(Leerkracht!$C18="x",score_iets_minder,IF(Leerkracht!$D18="x",score_even_veel,IF(Leerkracht!$E18="x",score_iets_meer,IF(Leerkracht!$F18="x",score_meer,0)))))</f>
        <v>0</v>
      </c>
      <c r="D16" s="16" t="str">
        <f t="shared" si="4"/>
        <v/>
      </c>
      <c r="E16" s="16" t="str">
        <f t="shared" si="3"/>
        <v/>
      </c>
      <c r="F16" s="16" t="str">
        <f t="shared" si="2"/>
        <v/>
      </c>
      <c r="H16" s="4" t="str">
        <f>IF(ABS(Omschrijvingen!B16-Omschrijvingen!C16)&gt;=2,"!","")</f>
        <v/>
      </c>
    </row>
    <row r="17" spans="1:8" ht="15.5">
      <c r="A17" s="24" t="s">
        <v>33</v>
      </c>
      <c r="B17" s="4">
        <f>IF(Ouders!$B21="x",score_minder,IF(Ouders!$C21="x",score_iets_minder,IF(Ouders!$D21="x",score_even_veel,IF(Ouders!$E21="x",score_iets_meer,IF(Ouders!$F21="x",score_meer,0)))))</f>
        <v>0</v>
      </c>
      <c r="C17" s="4">
        <f>IF(Leerkracht!$B19="x",score_minder,IF(Leerkracht!$C19="x",score_iets_minder,IF(Leerkracht!$D19="x",score_even_veel,IF(Leerkracht!$E19="x",score_iets_meer,IF(Leerkracht!$F19="x",score_meer,0)))))</f>
        <v>0</v>
      </c>
      <c r="D17" s="16" t="str">
        <f t="shared" si="4"/>
        <v/>
      </c>
      <c r="E17" s="16" t="str">
        <f t="shared" si="3"/>
        <v/>
      </c>
      <c r="F17" s="16" t="str">
        <f t="shared" si="2"/>
        <v/>
      </c>
      <c r="H17" s="4" t="str">
        <f>IF(ABS(Omschrijvingen!B17-Omschrijvingen!C17)&gt;=2,"!","")</f>
        <v/>
      </c>
    </row>
    <row r="18" spans="1:8" ht="15.5">
      <c r="A18" s="24" t="s">
        <v>97</v>
      </c>
      <c r="B18" s="4">
        <f>IF(Ouders!$B22="x",score_minder,IF(Ouders!$C22="x",score_iets_minder,IF(Ouders!$D22="x",score_even_veel,IF(Ouders!$E22="x",score_iets_meer,IF(Ouders!$F22="x",score_meer,0)))))</f>
        <v>0</v>
      </c>
      <c r="C18" s="4">
        <f>IF(Leerkracht!$B20="x",score_minder,IF(Leerkracht!$C20="x",score_iets_minder,IF(Leerkracht!$D20="x",score_even_veel,IF(Leerkracht!$E20="x",score_iets_meer,IF(Leerkracht!$F20="x",score_meer,0)))))</f>
        <v>0</v>
      </c>
      <c r="D18" s="16" t="str">
        <f t="shared" si="4"/>
        <v/>
      </c>
      <c r="E18" s="16" t="str">
        <f t="shared" si="3"/>
        <v/>
      </c>
      <c r="F18" s="16" t="str">
        <f t="shared" si="2"/>
        <v/>
      </c>
      <c r="H18" s="4" t="str">
        <f>IF(ABS(Omschrijvingen!B18-Omschrijvingen!C18)&gt;=2,"!","")</f>
        <v/>
      </c>
    </row>
    <row r="19" spans="1:8" ht="15.5">
      <c r="A19" s="24" t="s">
        <v>98</v>
      </c>
      <c r="B19" s="4">
        <f>IF(Ouders!$B23="x",score_minder,IF(Ouders!$C23="x",score_iets_minder,IF(Ouders!$D23="x",score_even_veel,IF(Ouders!$E23="x",score_iets_meer,IF(Ouders!$F23="x",score_meer,0)))))</f>
        <v>0</v>
      </c>
      <c r="C19" s="4">
        <f>IF(Leerkracht!$B21="x",score_minder,IF(Leerkracht!$C21="x",score_iets_minder,IF(Leerkracht!$D21="x",score_even_veel,IF(Leerkracht!$E21="x",score_iets_meer,IF(Leerkracht!$F21="x",score_meer,0)))))</f>
        <v>0</v>
      </c>
      <c r="D19" s="16" t="str">
        <f t="shared" si="4"/>
        <v/>
      </c>
      <c r="E19" s="16" t="str">
        <f t="shared" si="3"/>
        <v/>
      </c>
      <c r="F19" s="16" t="str">
        <f t="shared" si="2"/>
        <v/>
      </c>
      <c r="H19" s="4" t="str">
        <f>IF(ABS(Omschrijvingen!B19-Omschrijvingen!C19)&gt;=2,"!","")</f>
        <v/>
      </c>
    </row>
    <row r="20" spans="1:8" ht="15.5">
      <c r="A20" s="34" t="s">
        <v>111</v>
      </c>
      <c r="H20" s="4"/>
    </row>
    <row r="21" spans="1:8" ht="15.5">
      <c r="A21" s="24" t="s">
        <v>2</v>
      </c>
      <c r="B21" s="4">
        <f>IF(Ouders!$B25="x",score_minder,IF(Ouders!$C25="x",score_iets_minder,IF(Ouders!$D25="x",score_even_veel,IF(Ouders!$E25="x",score_iets_meer,IF(Ouders!$F25="x",score_meer,0)))))</f>
        <v>0</v>
      </c>
      <c r="C21" s="4">
        <f>IF(Leerkracht!$B23="x",score_minder,IF(Leerkracht!$C23="x",score_iets_minder,IF(Leerkracht!$D23="x",score_even_veel,IF(Leerkracht!$E23="x",score_iets_meer,IF(Leerkracht!$F23="x",score_meer,0)))))</f>
        <v>0</v>
      </c>
      <c r="D21" s="16" t="str">
        <f>IF(G21="*",IF(AND(B21&gt;=4,C21&gt;=4),"++",IF(OR(B21&gt;=4,C21&gt;=4),"+","")),"")</f>
        <v/>
      </c>
      <c r="E21" s="16" t="str">
        <f t="shared" ref="E21:E46" si="5">IF(AND(G21="*",B21&gt;=4),"+","")</f>
        <v/>
      </c>
      <c r="F21" s="16" t="str">
        <f t="shared" ref="F21:F55" si="6">IF(AND(G21="*",C21&gt;=4),"+","")</f>
        <v/>
      </c>
      <c r="H21" s="4" t="str">
        <f>IF(ABS(Omschrijvingen!B21-Omschrijvingen!C21)&gt;=2,"!","")</f>
        <v/>
      </c>
    </row>
    <row r="22" spans="1:8" ht="15.5">
      <c r="A22" s="24" t="s">
        <v>0</v>
      </c>
      <c r="B22" s="4">
        <f>IF(Ouders!$B26="x",score_minder,IF(Ouders!$C26="x",score_iets_minder,IF(Ouders!$D26="x",score_even_veel,IF(Ouders!$E26="x",score_iets_meer,IF(Ouders!$F26="x",score_meer,0)))))</f>
        <v>0</v>
      </c>
      <c r="C22" s="4">
        <f>IF(Leerkracht!$B24="x",score_minder,IF(Leerkracht!$C24="x",score_iets_minder,IF(Leerkracht!$D24="x",score_even_veel,IF(Leerkracht!$E24="x",score_iets_meer,IF(Leerkracht!$F24="x",score_meer,0)))))</f>
        <v>0</v>
      </c>
      <c r="D22" s="16" t="str">
        <f>IF(G22="*",IF(AND(B22&gt;=4,C22&gt;=4),"++",IF(OR(B22&gt;=4,C22&gt;=4),"+","")),"")</f>
        <v/>
      </c>
      <c r="E22" s="16" t="str">
        <f t="shared" si="5"/>
        <v/>
      </c>
      <c r="F22" s="16" t="str">
        <f t="shared" si="6"/>
        <v/>
      </c>
      <c r="G22" s="4" t="s">
        <v>67</v>
      </c>
      <c r="H22" s="4" t="str">
        <f>IF(ABS(Omschrijvingen!B22-Omschrijvingen!C22)&gt;=2,"!","")</f>
        <v/>
      </c>
    </row>
    <row r="23" spans="1:8" ht="15.5">
      <c r="A23" s="24" t="s">
        <v>99</v>
      </c>
      <c r="B23" s="4">
        <f>IF(Ouders!$B27="x",score_minder,IF(Ouders!$C27="x",score_iets_minder,IF(Ouders!$D27="x",score_even_veel,IF(Ouders!$E27="x",score_iets_meer,IF(Ouders!$F27="x",score_meer,0)))))</f>
        <v>0</v>
      </c>
      <c r="C23" s="4">
        <f>IF(Leerkracht!$B25="x",score_minder,IF(Leerkracht!$C25="x",score_iets_minder,IF(Leerkracht!$D25="x",score_even_veel,IF(Leerkracht!$E25="x",score_iets_meer,IF(Leerkracht!$F25="x",score_meer,0)))))</f>
        <v>0</v>
      </c>
      <c r="D23" s="16" t="str">
        <f t="shared" ref="D23:D74" si="7">IF(G23="*",IF(AND(B23&gt;=4,C23&gt;=4),"++",IF(OR(B23&gt;=4,C23&gt;=4),"+","")),"")</f>
        <v/>
      </c>
      <c r="E23" s="16" t="str">
        <f t="shared" si="5"/>
        <v/>
      </c>
      <c r="F23" s="16" t="str">
        <f t="shared" si="6"/>
        <v/>
      </c>
      <c r="H23" s="4" t="str">
        <f>IF(ABS(Omschrijvingen!B23-Omschrijvingen!C23)&gt;=2,"!","")</f>
        <v/>
      </c>
    </row>
    <row r="24" spans="1:8" ht="15.5">
      <c r="A24" s="24" t="s">
        <v>1</v>
      </c>
      <c r="B24" s="4">
        <f>IF(Ouders!$B28="x",score_minder,IF(Ouders!$C28="x",score_iets_minder,IF(Ouders!$D28="x",score_even_veel,IF(Ouders!$E28="x",score_iets_meer,IF(Ouders!$F28="x",score_meer,0)))))</f>
        <v>0</v>
      </c>
      <c r="C24" s="4">
        <f>IF(Leerkracht!$B26="x",score_minder,IF(Leerkracht!$C26="x",score_iets_minder,IF(Leerkracht!$D26="x",score_even_veel,IF(Leerkracht!$E26="x",score_iets_meer,IF(Leerkracht!$F26="x",score_meer,0)))))</f>
        <v>0</v>
      </c>
      <c r="D24" s="16" t="str">
        <f t="shared" si="7"/>
        <v/>
      </c>
      <c r="E24" s="16" t="str">
        <f t="shared" si="5"/>
        <v/>
      </c>
      <c r="F24" s="16" t="str">
        <f t="shared" si="6"/>
        <v/>
      </c>
      <c r="H24" s="4" t="str">
        <f>IF(ABS(Omschrijvingen!B24-Omschrijvingen!C24)&gt;=2,"!","")</f>
        <v/>
      </c>
    </row>
    <row r="25" spans="1:8" ht="15.5">
      <c r="A25" s="24" t="s">
        <v>28</v>
      </c>
      <c r="B25" s="4">
        <f>IF(Ouders!$B29="x",score_minder,IF(Ouders!$C29="x",score_iets_minder,IF(Ouders!$D29="x",score_even_veel,IF(Ouders!$E29="x",score_iets_meer,IF(Ouders!$F29="x",score_meer,0)))))</f>
        <v>0</v>
      </c>
      <c r="C25" s="4">
        <f>IF(Leerkracht!$B27="x",score_minder,IF(Leerkracht!$C27="x",score_iets_minder,IF(Leerkracht!$D27="x",score_even_veel,IF(Leerkracht!$E27="x",score_iets_meer,IF(Leerkracht!$F27="x",score_meer,0)))))</f>
        <v>0</v>
      </c>
      <c r="D25" s="16" t="str">
        <f t="shared" si="7"/>
        <v/>
      </c>
      <c r="E25" s="16" t="str">
        <f t="shared" si="5"/>
        <v/>
      </c>
      <c r="F25" s="16" t="str">
        <f t="shared" si="6"/>
        <v/>
      </c>
      <c r="H25" s="4" t="str">
        <f>IF(ABS(Omschrijvingen!B25-Omschrijvingen!C25)&gt;=2,"!","")</f>
        <v/>
      </c>
    </row>
    <row r="26" spans="1:8" ht="15.5">
      <c r="A26" s="24" t="s">
        <v>100</v>
      </c>
      <c r="B26" s="4">
        <f>IF(Ouders!$B30="x",score_minder,IF(Ouders!$C30="x",score_iets_minder,IF(Ouders!$D30="x",score_even_veel,IF(Ouders!$E30="x",score_iets_meer,IF(Ouders!$F30="x",score_meer,0)))))</f>
        <v>0</v>
      </c>
      <c r="C26" s="4">
        <f>IF(Leerkracht!$B28="x",score_minder,IF(Leerkracht!$C28="x",score_iets_minder,IF(Leerkracht!$D28="x",score_even_veel,IF(Leerkracht!$E28="x",score_iets_meer,IF(Leerkracht!$F28="x",score_meer,0)))))</f>
        <v>0</v>
      </c>
      <c r="D26" s="16" t="str">
        <f t="shared" si="7"/>
        <v/>
      </c>
      <c r="E26" s="16" t="str">
        <f t="shared" si="5"/>
        <v/>
      </c>
      <c r="F26" s="16" t="str">
        <f t="shared" si="6"/>
        <v/>
      </c>
      <c r="H26" s="4" t="str">
        <f>IF(ABS(Omschrijvingen!B26-Omschrijvingen!C26)&gt;=2,"!","")</f>
        <v/>
      </c>
    </row>
    <row r="27" spans="1:8" ht="15.5">
      <c r="A27" s="24" t="s">
        <v>101</v>
      </c>
      <c r="B27" s="4">
        <f>IF(Ouders!$B31="x",score_minder,IF(Ouders!$C31="x",score_iets_minder,IF(Ouders!$D31="x",score_even_veel,IF(Ouders!$E31="x",score_iets_meer,IF(Ouders!$F31="x",score_meer,0)))))</f>
        <v>0</v>
      </c>
      <c r="C27" s="4">
        <f>IF(Leerkracht!$B29="x",score_minder,IF(Leerkracht!$C29="x",score_iets_minder,IF(Leerkracht!$D29="x",score_even_veel,IF(Leerkracht!$E29="x",score_iets_meer,IF(Leerkracht!$F29="x",score_meer,0)))))</f>
        <v>0</v>
      </c>
      <c r="D27" s="16" t="str">
        <f t="shared" si="7"/>
        <v/>
      </c>
      <c r="E27" s="16" t="str">
        <f t="shared" si="5"/>
        <v/>
      </c>
      <c r="F27" s="16" t="str">
        <f t="shared" si="6"/>
        <v/>
      </c>
      <c r="H27" s="4" t="str">
        <f>IF(ABS(Omschrijvingen!B27-Omschrijvingen!C27)&gt;=2,"!","")</f>
        <v/>
      </c>
    </row>
    <row r="28" spans="1:8" ht="15.5">
      <c r="A28" s="24" t="s">
        <v>5</v>
      </c>
      <c r="B28" s="4">
        <f>IF(Ouders!$B32="x",score_minder,IF(Ouders!$C32="x",score_iets_minder,IF(Ouders!$D32="x",score_even_veel,IF(Ouders!$E32="x",score_iets_meer,IF(Ouders!$F32="x",score_meer,0)))))</f>
        <v>0</v>
      </c>
      <c r="C28" s="4">
        <f>IF(Leerkracht!$B30="x",score_minder,IF(Leerkracht!$C30="x",score_iets_minder,IF(Leerkracht!$D30="x",score_even_veel,IF(Leerkracht!$E30="x",score_iets_meer,IF(Leerkracht!$F30="x",score_meer,0)))))</f>
        <v>0</v>
      </c>
      <c r="D28" s="16" t="str">
        <f t="shared" si="7"/>
        <v/>
      </c>
      <c r="E28" s="16" t="str">
        <f t="shared" si="5"/>
        <v/>
      </c>
      <c r="F28" s="16" t="str">
        <f t="shared" si="6"/>
        <v/>
      </c>
      <c r="H28" s="4" t="str">
        <f>IF(ABS(Omschrijvingen!B28-Omschrijvingen!C28)&gt;=2,"!","")</f>
        <v/>
      </c>
    </row>
    <row r="29" spans="1:8" ht="15.5">
      <c r="A29" s="24" t="s">
        <v>102</v>
      </c>
      <c r="B29" s="4">
        <f>IF(Ouders!$B33="x",score_minder,IF(Ouders!$C33="x",score_iets_minder,IF(Ouders!$D33="x",score_even_veel,IF(Ouders!$E33="x",score_iets_meer,IF(Ouders!$F33="x",score_meer,0)))))</f>
        <v>0</v>
      </c>
      <c r="C29" s="4">
        <f>IF(Leerkracht!$B31="x",score_minder,IF(Leerkracht!$C31="x",score_iets_minder,IF(Leerkracht!$D31="x",score_even_veel,IF(Leerkracht!$E31="x",score_iets_meer,IF(Leerkracht!$F31="x",score_meer,0)))))</f>
        <v>0</v>
      </c>
      <c r="D29" s="16" t="str">
        <f t="shared" si="7"/>
        <v/>
      </c>
      <c r="E29" s="16" t="str">
        <f t="shared" si="5"/>
        <v/>
      </c>
      <c r="F29" s="16" t="str">
        <f t="shared" si="6"/>
        <v/>
      </c>
      <c r="H29" s="4" t="str">
        <f>IF(ABS(Omschrijvingen!B29-Omschrijvingen!C29)&gt;=2,"!","")</f>
        <v/>
      </c>
    </row>
    <row r="30" spans="1:8" ht="15.5">
      <c r="A30" s="24" t="s">
        <v>6</v>
      </c>
      <c r="B30" s="4">
        <f>IF(Ouders!$B34="x",score_minder,IF(Ouders!$C34="x",score_iets_minder,IF(Ouders!$D34="x",score_even_veel,IF(Ouders!$E34="x",score_iets_meer,IF(Ouders!$F34="x",score_meer,0)))))</f>
        <v>0</v>
      </c>
      <c r="C30" s="4">
        <f>IF(Leerkracht!$B32="x",score_minder,IF(Leerkracht!$C32="x",score_iets_minder,IF(Leerkracht!$D32="x",score_even_veel,IF(Leerkracht!$E32="x",score_iets_meer,IF(Leerkracht!$F32="x",score_meer,0)))))</f>
        <v>0</v>
      </c>
      <c r="D30" s="16" t="str">
        <f t="shared" si="7"/>
        <v/>
      </c>
      <c r="E30" s="16" t="str">
        <f t="shared" si="5"/>
        <v/>
      </c>
      <c r="F30" s="16" t="str">
        <f t="shared" si="6"/>
        <v/>
      </c>
      <c r="H30" s="4" t="str">
        <f>IF(ABS(Omschrijvingen!B30-Omschrijvingen!C30)&gt;=2,"!","")</f>
        <v/>
      </c>
    </row>
    <row r="31" spans="1:8" ht="15.5">
      <c r="A31" s="24" t="s">
        <v>7</v>
      </c>
      <c r="B31" s="4">
        <f>IF(Ouders!$B35="x",score_minder,IF(Ouders!$C35="x",score_iets_minder,IF(Ouders!$D35="x",score_even_veel,IF(Ouders!$E35="x",score_iets_meer,IF(Ouders!$F35="x",score_meer,0)))))</f>
        <v>0</v>
      </c>
      <c r="C31" s="4">
        <f>IF(Leerkracht!$B33="x",score_minder,IF(Leerkracht!$C33="x",score_iets_minder,IF(Leerkracht!$D33="x",score_even_veel,IF(Leerkracht!$E33="x",score_iets_meer,IF(Leerkracht!$F33="x",score_meer,0)))))</f>
        <v>0</v>
      </c>
      <c r="D31" s="16" t="str">
        <f t="shared" si="7"/>
        <v/>
      </c>
      <c r="E31" s="16" t="str">
        <f t="shared" si="5"/>
        <v/>
      </c>
      <c r="F31" s="16" t="str">
        <f t="shared" si="6"/>
        <v/>
      </c>
      <c r="H31" s="4" t="str">
        <f>IF(ABS(Omschrijvingen!B31-Omschrijvingen!C31)&gt;=2,"!","")</f>
        <v/>
      </c>
    </row>
    <row r="32" spans="1:8" ht="15.5">
      <c r="A32" s="24" t="s">
        <v>103</v>
      </c>
      <c r="B32" s="4">
        <f>IF(Ouders!$B36="x",score_minder,IF(Ouders!$C36="x",score_iets_minder,IF(Ouders!$D36="x",score_even_veel,IF(Ouders!$E36="x",score_iets_meer,IF(Ouders!$F36="x",score_meer,0)))))</f>
        <v>0</v>
      </c>
      <c r="C32" s="4">
        <f>IF(Leerkracht!$B34="x",score_minder,IF(Leerkracht!$C34="x",score_iets_minder,IF(Leerkracht!$D34="x",score_even_veel,IF(Leerkracht!$E34="x",score_iets_meer,IF(Leerkracht!$F34="x",score_meer,0)))))</f>
        <v>0</v>
      </c>
      <c r="D32" s="16" t="str">
        <f t="shared" si="7"/>
        <v/>
      </c>
      <c r="E32" s="16" t="str">
        <f t="shared" si="5"/>
        <v/>
      </c>
      <c r="F32" s="16" t="str">
        <f t="shared" si="6"/>
        <v/>
      </c>
      <c r="H32" s="4" t="str">
        <f>IF(ABS(Omschrijvingen!B32-Omschrijvingen!C32)&gt;=2,"!","")</f>
        <v/>
      </c>
    </row>
    <row r="33" spans="1:8" ht="15.5">
      <c r="A33" s="24" t="s">
        <v>104</v>
      </c>
      <c r="B33" s="4">
        <f>IF(Ouders!$B37="x",score_minder,IF(Ouders!$C37="x",score_iets_minder,IF(Ouders!$D37="x",score_even_veel,IF(Ouders!$E37="x",score_iets_meer,IF(Ouders!$F37="x",score_meer,0)))))</f>
        <v>0</v>
      </c>
      <c r="C33" s="4">
        <f>IF(Leerkracht!$B35="x",score_minder,IF(Leerkracht!$C35="x",score_iets_minder,IF(Leerkracht!$D35="x",score_even_veel,IF(Leerkracht!$E35="x",score_iets_meer,IF(Leerkracht!$F35="x",score_meer,0)))))</f>
        <v>0</v>
      </c>
      <c r="D33" s="16" t="str">
        <f t="shared" si="7"/>
        <v/>
      </c>
      <c r="E33" s="16" t="str">
        <f t="shared" si="5"/>
        <v/>
      </c>
      <c r="F33" s="16" t="str">
        <f t="shared" si="6"/>
        <v/>
      </c>
      <c r="H33" s="4" t="str">
        <f>IF(ABS(Omschrijvingen!B33-Omschrijvingen!C33)&gt;=2,"!","")</f>
        <v/>
      </c>
    </row>
    <row r="34" spans="1:8" ht="15.5">
      <c r="A34" s="24" t="s">
        <v>9</v>
      </c>
      <c r="B34" s="4">
        <f>IF(Ouders!$B38="x",score_minder,IF(Ouders!$C38="x",score_iets_minder,IF(Ouders!$D38="x",score_even_veel,IF(Ouders!$E38="x",score_iets_meer,IF(Ouders!$F38="x",score_meer,0)))))</f>
        <v>0</v>
      </c>
      <c r="C34" s="4">
        <f>IF(Leerkracht!$B36="x",score_minder,IF(Leerkracht!$C36="x",score_iets_minder,IF(Leerkracht!$D36="x",score_even_veel,IF(Leerkracht!$E36="x",score_iets_meer,IF(Leerkracht!$F36="x",score_meer,0)))))</f>
        <v>0</v>
      </c>
      <c r="D34" s="16" t="str">
        <f t="shared" si="7"/>
        <v/>
      </c>
      <c r="E34" s="16" t="str">
        <f t="shared" si="5"/>
        <v/>
      </c>
      <c r="F34" s="16" t="str">
        <f t="shared" si="6"/>
        <v/>
      </c>
      <c r="G34" s="4" t="s">
        <v>67</v>
      </c>
      <c r="H34" s="4" t="str">
        <f>IF(ABS(Omschrijvingen!B34-Omschrijvingen!C34)&gt;=2,"!","")</f>
        <v/>
      </c>
    </row>
    <row r="35" spans="1:8" ht="15.5">
      <c r="A35" s="24" t="s">
        <v>24</v>
      </c>
      <c r="B35" s="4">
        <f>IF(Ouders!$B39="x",score_minder,IF(Ouders!$C39="x",score_iets_minder,IF(Ouders!$D39="x",score_even_veel,IF(Ouders!$E39="x",score_iets_meer,IF(Ouders!$F39="x",score_meer,0)))))</f>
        <v>0</v>
      </c>
      <c r="C35" s="4">
        <f>IF(Leerkracht!$B37="x",score_minder,IF(Leerkracht!$C37="x",score_iets_minder,IF(Leerkracht!$D37="x",score_even_veel,IF(Leerkracht!$E37="x",score_iets_meer,IF(Leerkracht!$F37="x",score_meer,0)))))</f>
        <v>0</v>
      </c>
      <c r="D35" s="16" t="str">
        <f t="shared" si="7"/>
        <v/>
      </c>
      <c r="E35" s="16" t="str">
        <f t="shared" si="5"/>
        <v/>
      </c>
      <c r="F35" s="16" t="str">
        <f t="shared" si="6"/>
        <v/>
      </c>
      <c r="G35" s="4" t="s">
        <v>67</v>
      </c>
      <c r="H35" s="4" t="str">
        <f>IF(ABS(Omschrijvingen!B35-Omschrijvingen!C35)&gt;=2,"!","")</f>
        <v/>
      </c>
    </row>
    <row r="36" spans="1:8" ht="15.5">
      <c r="A36" s="24" t="s">
        <v>25</v>
      </c>
      <c r="B36" s="4">
        <f>IF(Ouders!$B40="x",score_minder,IF(Ouders!$C40="x",score_iets_minder,IF(Ouders!$D40="x",score_even_veel,IF(Ouders!$E40="x",score_iets_meer,IF(Ouders!$F40="x",score_meer,0)))))</f>
        <v>0</v>
      </c>
      <c r="C36" s="4">
        <f>IF(Leerkracht!$B38="x",score_minder,IF(Leerkracht!$C38="x",score_iets_minder,IF(Leerkracht!$D38="x",score_even_veel,IF(Leerkracht!$E38="x",score_iets_meer,IF(Leerkracht!$F38="x",score_meer,0)))))</f>
        <v>0</v>
      </c>
      <c r="D36" s="16" t="str">
        <f t="shared" si="7"/>
        <v/>
      </c>
      <c r="E36" s="16" t="str">
        <f t="shared" si="5"/>
        <v/>
      </c>
      <c r="F36" s="16" t="str">
        <f t="shared" si="6"/>
        <v/>
      </c>
      <c r="H36" s="4" t="str">
        <f>IF(ABS(Omschrijvingen!B36-Omschrijvingen!C36)&gt;=2,"!","")</f>
        <v/>
      </c>
    </row>
    <row r="37" spans="1:8" ht="15.5">
      <c r="A37" s="24" t="s">
        <v>32</v>
      </c>
      <c r="B37" s="4">
        <f>IF(Ouders!$B41="x",score_minder,IF(Ouders!$C41="x",score_iets_minder,IF(Ouders!$D41="x",score_even_veel,IF(Ouders!$E41="x",score_iets_meer,IF(Ouders!$F41="x",score_meer,0)))))</f>
        <v>0</v>
      </c>
      <c r="C37" s="4">
        <f>IF(Leerkracht!$B39="x",score_minder,IF(Leerkracht!$C39="x",score_iets_minder,IF(Leerkracht!$D39="x",score_even_veel,IF(Leerkracht!$E39="x",score_iets_meer,IF(Leerkracht!$F39="x",score_meer,0)))))</f>
        <v>0</v>
      </c>
      <c r="D37" s="16" t="str">
        <f t="shared" si="7"/>
        <v/>
      </c>
      <c r="E37" s="16" t="str">
        <f t="shared" si="5"/>
        <v/>
      </c>
      <c r="F37" s="16" t="str">
        <f t="shared" si="6"/>
        <v/>
      </c>
      <c r="G37" s="4" t="s">
        <v>67</v>
      </c>
      <c r="H37" s="4" t="str">
        <f>IF(ABS(Omschrijvingen!B37-Omschrijvingen!C37)&gt;=2,"!","")</f>
        <v/>
      </c>
    </row>
    <row r="38" spans="1:8" ht="15.5">
      <c r="A38" s="24" t="s">
        <v>105</v>
      </c>
      <c r="B38" s="4">
        <f>IF(Ouders!$B42="x",score_minder,IF(Ouders!$C42="x",score_iets_minder,IF(Ouders!$D42="x",score_even_veel,IF(Ouders!$E42="x",score_iets_meer,IF(Ouders!$F42="x",score_meer,0)))))</f>
        <v>0</v>
      </c>
      <c r="C38" s="4">
        <f>IF(Leerkracht!$B40="x",score_minder,IF(Leerkracht!$C40="x",score_iets_minder,IF(Leerkracht!$D40="x",score_even_veel,IF(Leerkracht!$E40="x",score_iets_meer,IF(Leerkracht!$F40="x",score_meer,0)))))</f>
        <v>0</v>
      </c>
      <c r="D38" s="16" t="str">
        <f t="shared" si="7"/>
        <v/>
      </c>
      <c r="E38" s="16" t="str">
        <f t="shared" si="5"/>
        <v/>
      </c>
      <c r="F38" s="16" t="str">
        <f t="shared" si="6"/>
        <v/>
      </c>
      <c r="H38" s="4" t="str">
        <f>IF(ABS(Omschrijvingen!B38-Omschrijvingen!C38)&gt;=2,"!","")</f>
        <v/>
      </c>
    </row>
    <row r="39" spans="1:8" ht="15.5">
      <c r="A39" s="24" t="s">
        <v>106</v>
      </c>
      <c r="B39" s="4">
        <f>IF(Ouders!$B43="x",score_minder,IF(Ouders!$C43="x",score_iets_minder,IF(Ouders!$D43="x",score_even_veel,IF(Ouders!$E43="x",score_iets_meer,IF(Ouders!$F43="x",score_meer,0)))))</f>
        <v>0</v>
      </c>
      <c r="C39" s="4">
        <f>IF(Leerkracht!$B41="x",score_minder,IF(Leerkracht!$C41="x",score_iets_minder,IF(Leerkracht!$D41="x",score_even_veel,IF(Leerkracht!$E41="x",score_iets_meer,IF(Leerkracht!$F41="x",score_meer,0)))))</f>
        <v>0</v>
      </c>
      <c r="D39" s="16" t="str">
        <f t="shared" si="7"/>
        <v/>
      </c>
      <c r="E39" s="16" t="str">
        <f t="shared" si="5"/>
        <v/>
      </c>
      <c r="F39" s="16" t="str">
        <f t="shared" si="6"/>
        <v/>
      </c>
      <c r="G39" s="4" t="s">
        <v>67</v>
      </c>
      <c r="H39" s="4" t="str">
        <f>IF(ABS(Omschrijvingen!B39-Omschrijvingen!C39)&gt;=2,"!","")</f>
        <v/>
      </c>
    </row>
    <row r="40" spans="1:8" ht="15.5">
      <c r="A40" s="24" t="s">
        <v>17</v>
      </c>
      <c r="B40" s="4">
        <f>IF(Ouders!$B44="x",score_minder,IF(Ouders!$C44="x",score_iets_minder,IF(Ouders!$D44="x",score_even_veel,IF(Ouders!$E44="x",score_iets_meer,IF(Ouders!$F44="x",score_meer,0)))))</f>
        <v>0</v>
      </c>
      <c r="C40" s="4">
        <f>IF(Leerkracht!$B42="x",score_minder,IF(Leerkracht!$C42="x",score_iets_minder,IF(Leerkracht!$D42="x",score_even_veel,IF(Leerkracht!$E42="x",score_iets_meer,IF(Leerkracht!$F42="x",score_meer,0)))))</f>
        <v>0</v>
      </c>
      <c r="D40" s="16" t="str">
        <f t="shared" si="7"/>
        <v/>
      </c>
      <c r="E40" s="16" t="str">
        <f t="shared" si="5"/>
        <v/>
      </c>
      <c r="F40" s="16" t="str">
        <f t="shared" si="6"/>
        <v/>
      </c>
      <c r="G40" s="4" t="s">
        <v>67</v>
      </c>
      <c r="H40" s="4" t="str">
        <f>IF(ABS(Omschrijvingen!B40-Omschrijvingen!C40)&gt;=2,"!","")</f>
        <v/>
      </c>
    </row>
    <row r="41" spans="1:8" ht="15.5">
      <c r="A41" s="24" t="s">
        <v>18</v>
      </c>
      <c r="B41" s="4">
        <f>IF(Ouders!$B45="x",score_minder,IF(Ouders!$C45="x",score_iets_minder,IF(Ouders!$D45="x",score_even_veel,IF(Ouders!$E45="x",score_iets_meer,IF(Ouders!$F45="x",score_meer,0)))))</f>
        <v>0</v>
      </c>
      <c r="C41" s="4">
        <f>IF(Leerkracht!$B43="x",score_minder,IF(Leerkracht!$C43="x",score_iets_minder,IF(Leerkracht!$D43="x",score_even_veel,IF(Leerkracht!$E43="x",score_iets_meer,IF(Leerkracht!$F43="x",score_meer,0)))))</f>
        <v>0</v>
      </c>
      <c r="D41" s="16" t="str">
        <f t="shared" si="7"/>
        <v/>
      </c>
      <c r="E41" s="16" t="str">
        <f t="shared" si="5"/>
        <v/>
      </c>
      <c r="F41" s="16" t="str">
        <f t="shared" si="6"/>
        <v/>
      </c>
      <c r="G41" s="4" t="s">
        <v>67</v>
      </c>
      <c r="H41" s="4" t="str">
        <f>IF(ABS(Omschrijvingen!B41-Omschrijvingen!C41)&gt;=2,"!","")</f>
        <v/>
      </c>
    </row>
    <row r="42" spans="1:8" ht="15.5">
      <c r="A42" s="24" t="s">
        <v>19</v>
      </c>
      <c r="B42" s="4">
        <f>IF(Ouders!$B46="x",score_minder,IF(Ouders!$C46="x",score_iets_minder,IF(Ouders!$D46="x",score_even_veel,IF(Ouders!$E46="x",score_iets_meer,IF(Ouders!$F46="x",score_meer,0)))))</f>
        <v>0</v>
      </c>
      <c r="C42" s="4">
        <f>IF(Leerkracht!$B44="x",score_minder,IF(Leerkracht!$C44="x",score_iets_minder,IF(Leerkracht!$D44="x",score_even_veel,IF(Leerkracht!$E44="x",score_iets_meer,IF(Leerkracht!$F44="x",score_meer,0)))))</f>
        <v>0</v>
      </c>
      <c r="D42" s="16" t="str">
        <f t="shared" si="7"/>
        <v/>
      </c>
      <c r="E42" s="16" t="str">
        <f t="shared" si="5"/>
        <v/>
      </c>
      <c r="F42" s="16" t="str">
        <f t="shared" si="6"/>
        <v/>
      </c>
      <c r="G42" s="4" t="s">
        <v>67</v>
      </c>
      <c r="H42" s="4" t="str">
        <f>IF(ABS(Omschrijvingen!B42-Omschrijvingen!C42)&gt;=2,"!","")</f>
        <v/>
      </c>
    </row>
    <row r="43" spans="1:8" ht="15.5">
      <c r="A43" s="24" t="s">
        <v>21</v>
      </c>
      <c r="B43" s="4">
        <f>IF(Ouders!$B47="x",score_minder,IF(Ouders!$C47="x",score_iets_minder,IF(Ouders!$D47="x",score_even_veel,IF(Ouders!$E47="x",score_iets_meer,IF(Ouders!$F47="x",score_meer,0)))))</f>
        <v>0</v>
      </c>
      <c r="C43" s="4">
        <f>IF(Leerkracht!$B45="x",score_minder,IF(Leerkracht!$C45="x",score_iets_minder,IF(Leerkracht!$D45="x",score_even_veel,IF(Leerkracht!$E45="x",score_iets_meer,IF(Leerkracht!$F45="x",score_meer,0)))))</f>
        <v>0</v>
      </c>
      <c r="D43" s="16" t="str">
        <f t="shared" si="7"/>
        <v/>
      </c>
      <c r="E43" s="16" t="str">
        <f t="shared" si="5"/>
        <v/>
      </c>
      <c r="F43" s="16" t="str">
        <f t="shared" si="6"/>
        <v/>
      </c>
      <c r="G43" s="4" t="s">
        <v>67</v>
      </c>
      <c r="H43" s="4" t="str">
        <f>IF(ABS(Omschrijvingen!B43-Omschrijvingen!C43)&gt;=2,"!","")</f>
        <v/>
      </c>
    </row>
    <row r="44" spans="1:8" ht="15.5">
      <c r="A44" s="24" t="s">
        <v>22</v>
      </c>
      <c r="B44" s="4">
        <f>IF(Ouders!$B48="x",score_minder,IF(Ouders!$C48="x",score_iets_minder,IF(Ouders!$D48="x",score_even_veel,IF(Ouders!$E48="x",score_iets_meer,IF(Ouders!$F48="x",score_meer,0)))))</f>
        <v>0</v>
      </c>
      <c r="C44" s="4">
        <f>IF(Leerkracht!$B46="x",score_minder,IF(Leerkracht!$C46="x",score_iets_minder,IF(Leerkracht!$D46="x",score_even_veel,IF(Leerkracht!$E46="x",score_iets_meer,IF(Leerkracht!$F46="x",score_meer,0)))))</f>
        <v>0</v>
      </c>
      <c r="D44" s="16" t="str">
        <f t="shared" si="7"/>
        <v/>
      </c>
      <c r="E44" s="16" t="str">
        <f t="shared" si="5"/>
        <v/>
      </c>
      <c r="F44" s="16" t="str">
        <f t="shared" si="6"/>
        <v/>
      </c>
      <c r="H44" s="4" t="str">
        <f>IF(ABS(Omschrijvingen!B44-Omschrijvingen!C44)&gt;=2,"!","")</f>
        <v/>
      </c>
    </row>
    <row r="45" spans="1:8" ht="15.5">
      <c r="A45" s="24" t="s">
        <v>23</v>
      </c>
      <c r="B45" s="4">
        <f>IF(Ouders!$B49="x",score_minder,IF(Ouders!$C49="x",score_iets_minder,IF(Ouders!$D49="x",score_even_veel,IF(Ouders!$E49="x",score_iets_meer,IF(Ouders!$F49="x",score_meer,0)))))</f>
        <v>0</v>
      </c>
      <c r="C45" s="4">
        <f>IF(Leerkracht!$B47="x",score_minder,IF(Leerkracht!$C47="x",score_iets_minder,IF(Leerkracht!$D47="x",score_even_veel,IF(Leerkracht!$E47="x",score_iets_meer,IF(Leerkracht!$F47="x",score_meer,0)))))</f>
        <v>0</v>
      </c>
      <c r="D45" s="16" t="str">
        <f t="shared" si="7"/>
        <v/>
      </c>
      <c r="E45" s="16" t="str">
        <f t="shared" si="5"/>
        <v/>
      </c>
      <c r="F45" s="16" t="str">
        <f t="shared" si="6"/>
        <v/>
      </c>
      <c r="H45" s="4" t="str">
        <f>IF(ABS(Omschrijvingen!B45-Omschrijvingen!C45)&gt;=2,"!","")</f>
        <v/>
      </c>
    </row>
    <row r="46" spans="1:8" ht="15.5">
      <c r="A46" s="24" t="s">
        <v>148</v>
      </c>
      <c r="B46" s="4">
        <f>IF(Ouders!$B50="x",score_minder,IF(Ouders!$C50="x",score_iets_minder,IF(Ouders!$D50="x",score_even_veel,IF(Ouders!$E50="x",score_iets_meer,IF(Ouders!$F50="x",score_meer,0)))))</f>
        <v>0</v>
      </c>
      <c r="C46" s="4">
        <f>IF(Leerkracht!$B48="x",score_minder,IF(Leerkracht!$C48="x",score_iets_minder,IF(Leerkracht!$D48="x",score_even_veel,IF(Leerkracht!$E48="x",score_iets_meer,IF(Leerkracht!$F48="x",score_meer,0)))))</f>
        <v>0</v>
      </c>
      <c r="D46" s="16" t="str">
        <f t="shared" si="7"/>
        <v/>
      </c>
      <c r="E46" s="16" t="str">
        <f t="shared" si="5"/>
        <v/>
      </c>
      <c r="F46" s="16" t="str">
        <f t="shared" si="6"/>
        <v/>
      </c>
      <c r="G46" s="4" t="s">
        <v>67</v>
      </c>
      <c r="H46" s="4" t="str">
        <f>IF(ABS(Omschrijvingen!B46-Omschrijvingen!C46)&gt;=2,"!","")</f>
        <v/>
      </c>
    </row>
    <row r="47" spans="1:8" ht="15.5">
      <c r="A47" s="34" t="s">
        <v>112</v>
      </c>
      <c r="F47" s="16" t="str">
        <f t="shared" si="6"/>
        <v/>
      </c>
      <c r="H47" s="4"/>
    </row>
    <row r="48" spans="1:8" ht="15.5">
      <c r="A48" s="24" t="s">
        <v>20</v>
      </c>
      <c r="B48" s="4">
        <f>IF(Ouders!$B52="x",score_minder,IF(Ouders!$C52="x",score_iets_minder,IF(Ouders!$D52="x",score_even_veel,IF(Ouders!$E52="x",score_iets_meer,IF(Ouders!$F52="x",score_meer,0)))))</f>
        <v>0</v>
      </c>
      <c r="C48" s="4">
        <f>IF(Leerkracht!$B50="x",score_minder,IF(Leerkracht!$C50="x",score_iets_minder,IF(Leerkracht!$D50="x",score_even_veel,IF(Leerkracht!$E50="x",score_iets_meer,IF(Leerkracht!$F50="x",score_meer,0)))))</f>
        <v>0</v>
      </c>
      <c r="D48" s="16" t="str">
        <f t="shared" si="7"/>
        <v/>
      </c>
      <c r="E48" s="16" t="str">
        <f t="shared" ref="E48:E55" si="8">IF(AND(G48="*",B48&gt;=4),"+","")</f>
        <v/>
      </c>
      <c r="F48" s="16" t="str">
        <f t="shared" si="6"/>
        <v/>
      </c>
      <c r="G48" s="4" t="s">
        <v>67</v>
      </c>
      <c r="H48" s="4" t="str">
        <f>IF(ABS(Omschrijvingen!B48-Omschrijvingen!C48)&gt;=2,"!","")</f>
        <v/>
      </c>
    </row>
    <row r="49" spans="1:8" ht="15.5">
      <c r="A49" s="24" t="s">
        <v>8</v>
      </c>
      <c r="B49" s="4">
        <f>IF(Ouders!$B53="x",score_minder,IF(Ouders!$C53="x",score_iets_minder,IF(Ouders!$D53="x",score_even_veel,IF(Ouders!$E53="x",score_iets_meer,IF(Ouders!$F53="x",score_meer,0)))))</f>
        <v>0</v>
      </c>
      <c r="C49" s="4">
        <f>IF(Leerkracht!$B51="x",score_minder,IF(Leerkracht!$C51="x",score_iets_minder,IF(Leerkracht!$D51="x",score_even_veel,IF(Leerkracht!$E51="x",score_iets_meer,IF(Leerkracht!$F51="x",score_meer,0)))))</f>
        <v>0</v>
      </c>
      <c r="D49" s="16" t="str">
        <f t="shared" si="7"/>
        <v/>
      </c>
      <c r="E49" s="16" t="str">
        <f t="shared" si="8"/>
        <v/>
      </c>
      <c r="F49" s="16" t="str">
        <f t="shared" si="6"/>
        <v/>
      </c>
      <c r="H49" s="4" t="str">
        <f>IF(ABS(Omschrijvingen!B49-Omschrijvingen!C49)&gt;=2,"!","")</f>
        <v/>
      </c>
    </row>
    <row r="50" spans="1:8" ht="15.5">
      <c r="A50" s="24" t="s">
        <v>10</v>
      </c>
      <c r="B50" s="4">
        <f>IF(Ouders!$B54="x",score_minder,IF(Ouders!$C54="x",score_iets_minder,IF(Ouders!$D54="x",score_even_veel,IF(Ouders!$E54="x",score_iets_meer,IF(Ouders!$F54="x",score_meer,0)))))</f>
        <v>0</v>
      </c>
      <c r="C50" s="4">
        <f>IF(Leerkracht!$B52="x",score_minder,IF(Leerkracht!$C52="x",score_iets_minder,IF(Leerkracht!$D52="x",score_even_veel,IF(Leerkracht!$E52="x",score_iets_meer,IF(Leerkracht!$F52="x",score_meer,0)))))</f>
        <v>0</v>
      </c>
      <c r="D50" s="16" t="str">
        <f t="shared" si="7"/>
        <v/>
      </c>
      <c r="E50" s="16" t="str">
        <f t="shared" si="8"/>
        <v/>
      </c>
      <c r="F50" s="16" t="str">
        <f t="shared" si="6"/>
        <v/>
      </c>
      <c r="G50" s="4" t="s">
        <v>67</v>
      </c>
      <c r="H50" s="4" t="str">
        <f>IF(ABS(Omschrijvingen!B50-Omschrijvingen!C50)&gt;=2,"!","")</f>
        <v/>
      </c>
    </row>
    <row r="51" spans="1:8" ht="15.5">
      <c r="A51" s="24" t="s">
        <v>11</v>
      </c>
      <c r="B51" s="4">
        <f>IF(Ouders!$B55="x",score_minder,IF(Ouders!$C55="x",score_iets_minder,IF(Ouders!$D55="x",score_even_veel,IF(Ouders!$E55="x",score_iets_meer,IF(Ouders!$F55="x",score_meer,0)))))</f>
        <v>0</v>
      </c>
      <c r="C51" s="4">
        <f>IF(Leerkracht!$B53="x",score_minder,IF(Leerkracht!$C53="x",score_iets_minder,IF(Leerkracht!$D53="x",score_even_veel,IF(Leerkracht!$E53="x",score_iets_meer,IF(Leerkracht!$F53="x",score_meer,0)))))</f>
        <v>0</v>
      </c>
      <c r="D51" s="16" t="str">
        <f t="shared" si="7"/>
        <v/>
      </c>
      <c r="E51" s="16" t="str">
        <f t="shared" si="8"/>
        <v/>
      </c>
      <c r="F51" s="16" t="str">
        <f t="shared" si="6"/>
        <v/>
      </c>
      <c r="G51" s="4" t="s">
        <v>67</v>
      </c>
      <c r="H51" s="4" t="str">
        <f>IF(ABS(Omschrijvingen!B51-Omschrijvingen!C51)&gt;=2,"!","")</f>
        <v/>
      </c>
    </row>
    <row r="52" spans="1:8" ht="15.5">
      <c r="A52" s="24" t="s">
        <v>107</v>
      </c>
      <c r="B52" s="4">
        <f>IF(Ouders!$B56="x",score_minder,IF(Ouders!$C56="x",score_iets_minder,IF(Ouders!$D56="x",score_even_veel,IF(Ouders!$E56="x",score_iets_meer,IF(Ouders!$F56="x",score_meer,0)))))</f>
        <v>0</v>
      </c>
      <c r="C52" s="4">
        <f>IF(Leerkracht!$B54="x",score_minder,IF(Leerkracht!$C54="x",score_iets_minder,IF(Leerkracht!$D54="x",score_even_veel,IF(Leerkracht!$E54="x",score_iets_meer,IF(Leerkracht!$F54="x",score_meer,0)))))</f>
        <v>0</v>
      </c>
      <c r="D52" s="16" t="str">
        <f t="shared" si="7"/>
        <v/>
      </c>
      <c r="E52" s="16" t="str">
        <f t="shared" si="8"/>
        <v/>
      </c>
      <c r="F52" s="16" t="str">
        <f t="shared" si="6"/>
        <v/>
      </c>
      <c r="H52" s="4" t="str">
        <f>IF(ABS(Omschrijvingen!B52-Omschrijvingen!C52)&gt;=2,"!","")</f>
        <v/>
      </c>
    </row>
    <row r="53" spans="1:8" ht="15.5">
      <c r="A53" s="24" t="s">
        <v>108</v>
      </c>
      <c r="B53" s="4">
        <f>IF(Ouders!$B57="x",score_minder,IF(Ouders!$C57="x",score_iets_minder,IF(Ouders!$D57="x",score_even_veel,IF(Ouders!$E57="x",score_iets_meer,IF(Ouders!$F57="x",score_meer,0)))))</f>
        <v>0</v>
      </c>
      <c r="C53" s="4">
        <f>IF(Leerkracht!$B55="x",score_minder,IF(Leerkracht!$C55="x",score_iets_minder,IF(Leerkracht!$D55="x",score_even_veel,IF(Leerkracht!$E55="x",score_iets_meer,IF(Leerkracht!$F55="x",score_meer,0)))))</f>
        <v>0</v>
      </c>
      <c r="D53" s="16" t="str">
        <f t="shared" si="7"/>
        <v/>
      </c>
      <c r="E53" s="16" t="str">
        <f t="shared" si="8"/>
        <v/>
      </c>
      <c r="F53" s="16" t="str">
        <f t="shared" si="6"/>
        <v/>
      </c>
      <c r="H53" s="4" t="str">
        <f>IF(ABS(Omschrijvingen!B53-Omschrijvingen!C53)&gt;=2,"!","")</f>
        <v/>
      </c>
    </row>
    <row r="54" spans="1:8" ht="15.5">
      <c r="A54" s="24" t="s">
        <v>12</v>
      </c>
      <c r="B54" s="4">
        <f>IF(Ouders!$B58="x",score_minder,IF(Ouders!$C58="x",score_iets_minder,IF(Ouders!$D58="x",score_even_veel,IF(Ouders!$E58="x",score_iets_meer,IF(Ouders!$F58="x",score_meer,0)))))</f>
        <v>0</v>
      </c>
      <c r="C54" s="4">
        <f>IF(Leerkracht!$B56="x",score_minder,IF(Leerkracht!$C56="x",score_iets_minder,IF(Leerkracht!$D56="x",score_even_veel,IF(Leerkracht!$E56="x",score_iets_meer,IF(Leerkracht!$F56="x",score_meer,0)))))</f>
        <v>0</v>
      </c>
      <c r="D54" s="16" t="str">
        <f t="shared" si="7"/>
        <v/>
      </c>
      <c r="E54" s="16" t="str">
        <f t="shared" si="8"/>
        <v/>
      </c>
      <c r="F54" s="16" t="str">
        <f t="shared" si="6"/>
        <v/>
      </c>
      <c r="G54" s="4" t="s">
        <v>67</v>
      </c>
      <c r="H54" s="4" t="str">
        <f>IF(ABS(Omschrijvingen!B54-Omschrijvingen!C54)&gt;=2,"!","")</f>
        <v/>
      </c>
    </row>
    <row r="55" spans="1:8" ht="15.5">
      <c r="A55" s="24" t="s">
        <v>13</v>
      </c>
      <c r="B55" s="4">
        <f>IF(Ouders!$B59="x",score_minder,IF(Ouders!$C59="x",score_iets_minder,IF(Ouders!$D59="x",score_even_veel,IF(Ouders!$E59="x",score_iets_meer,IF(Ouders!$F59="x",score_meer,0)))))</f>
        <v>0</v>
      </c>
      <c r="C55" s="4">
        <f>IF(Leerkracht!$B57="x",score_minder,IF(Leerkracht!$C57="x",score_iets_minder,IF(Leerkracht!$D57="x",score_even_veel,IF(Leerkracht!$E57="x",score_iets_meer,IF(Leerkracht!$F57="x",score_meer,0)))))</f>
        <v>0</v>
      </c>
      <c r="D55" s="16" t="str">
        <f t="shared" si="7"/>
        <v/>
      </c>
      <c r="E55" s="16" t="str">
        <f t="shared" si="8"/>
        <v/>
      </c>
      <c r="F55" s="16" t="str">
        <f t="shared" si="6"/>
        <v/>
      </c>
      <c r="G55" s="4" t="s">
        <v>67</v>
      </c>
      <c r="H55" s="4" t="str">
        <f>IF(ABS(Omschrijvingen!B55-Omschrijvingen!C55)&gt;=2,"!","")</f>
        <v/>
      </c>
    </row>
    <row r="56" spans="1:8" ht="15.5">
      <c r="A56" s="25" t="s">
        <v>198</v>
      </c>
      <c r="B56" s="4" t="str">
        <f>Resultaat!C70</f>
        <v>nvt</v>
      </c>
      <c r="C56" s="4" t="str">
        <f>Resultaat!D70</f>
        <v>nvt</v>
      </c>
      <c r="H56" s="4"/>
    </row>
    <row r="57" spans="1:8" ht="15.5">
      <c r="A57" s="24" t="s">
        <v>14</v>
      </c>
      <c r="B57" s="4">
        <f>IF(Ouders!$B61="x",score_minder,IF(Ouders!$C61="x",score_iets_minder,IF(Ouders!$D61="x",score_even_veel,IF(Ouders!$E61="x",score_iets_meer,IF(Ouders!$F61="x",score_meer,0)))))</f>
        <v>0</v>
      </c>
      <c r="C57" s="4">
        <f>IF(Leerkracht!$B59="x",score_minder,IF(Leerkracht!$C59="x",score_iets_minder,IF(Leerkracht!$D59="x",score_even_veel,IF(Leerkracht!$E59="x",score_iets_meer,IF(Leerkracht!$F59="x",score_meer,0)))))</f>
        <v>0</v>
      </c>
      <c r="D57" s="16" t="str">
        <f t="shared" si="7"/>
        <v/>
      </c>
      <c r="E57" s="16" t="str">
        <f>IF(AND(G57="*",B57&gt;=4),"+","")</f>
        <v/>
      </c>
      <c r="F57" s="16" t="str">
        <f>IF(AND(G57="*",C57&gt;=4),"+","")</f>
        <v/>
      </c>
      <c r="G57" s="4" t="s">
        <v>67</v>
      </c>
      <c r="H57" s="4" t="str">
        <f>IF(ABS(Omschrijvingen!B57-Omschrijvingen!C57)&gt;=2,"!","")</f>
        <v/>
      </c>
    </row>
    <row r="58" spans="1:8" ht="15.5">
      <c r="A58" s="25" t="s">
        <v>199</v>
      </c>
      <c r="B58" s="4" t="str">
        <f>Resultaat!C72</f>
        <v>nvt</v>
      </c>
      <c r="C58" s="4" t="str">
        <f>Resultaat!D72</f>
        <v>nvt</v>
      </c>
      <c r="H58" s="4"/>
    </row>
    <row r="59" spans="1:8" ht="15.5">
      <c r="A59" s="34" t="s">
        <v>113</v>
      </c>
      <c r="H59" s="4" t="str">
        <f>IF(ABS(Omschrijvingen!B59-Omschrijvingen!C59)&gt;=2,"!","")</f>
        <v/>
      </c>
    </row>
    <row r="60" spans="1:8" ht="15.5">
      <c r="A60" s="24" t="s">
        <v>15</v>
      </c>
      <c r="B60" s="4">
        <f>IF(Ouders!$B64="x",score_minder,IF(Ouders!$C64="x",score_iets_minder,IF(Ouders!$D64="x",score_even_veel,IF(Ouders!$E64="x",score_iets_meer,IF(Ouders!$F64="x",score_meer,0)))))</f>
        <v>0</v>
      </c>
      <c r="C60" s="4">
        <f>IF(Leerkracht!$B62="x",score_minder,IF(Leerkracht!$C62="x",score_iets_minder,IF(Leerkracht!$D62="x",score_even_veel,IF(Leerkracht!$E62="x",score_iets_meer,IF(Leerkracht!$F62="x",score_meer,0)))))</f>
        <v>0</v>
      </c>
      <c r="D60" s="16" t="str">
        <f t="shared" si="7"/>
        <v/>
      </c>
      <c r="E60" s="16" t="str">
        <f t="shared" ref="E60:E61" si="9">IF(AND(G60="*",B60&gt;=4),"+","")</f>
        <v/>
      </c>
      <c r="F60" s="16" t="str">
        <f t="shared" ref="F60:F61" si="10">IF(AND(G60="*",C60&gt;=4),"+","")</f>
        <v/>
      </c>
      <c r="G60" s="4" t="s">
        <v>67</v>
      </c>
      <c r="H60" s="4" t="str">
        <f>IF(ABS(Omschrijvingen!B60-Omschrijvingen!C60)&gt;=2,"!","")</f>
        <v/>
      </c>
    </row>
    <row r="61" spans="1:8" ht="15.5">
      <c r="A61" s="24" t="s">
        <v>56</v>
      </c>
      <c r="B61" s="4">
        <f>IF(Ouders!$B65="x",score_minder,IF(Ouders!$C65="x",score_iets_minder,IF(Ouders!$D65="x",score_even_veel,IF(Ouders!$E65="x",score_iets_meer,IF(Ouders!$F65="x",score_meer,0)))))</f>
        <v>0</v>
      </c>
      <c r="C61" s="4">
        <f>IF(Leerkracht!$B63="x",score_minder,IF(Leerkracht!$C63="x",score_iets_minder,IF(Leerkracht!$D63="x",score_even_veel,IF(Leerkracht!$E63="x",score_iets_meer,IF(Leerkracht!$F63="x",score_meer,0)))))</f>
        <v>0</v>
      </c>
      <c r="D61" s="16" t="str">
        <f t="shared" si="7"/>
        <v/>
      </c>
      <c r="E61" s="16" t="str">
        <f t="shared" si="9"/>
        <v/>
      </c>
      <c r="F61" s="16" t="str">
        <f t="shared" si="10"/>
        <v/>
      </c>
      <c r="G61" s="4" t="s">
        <v>67</v>
      </c>
      <c r="H61" s="4" t="str">
        <f>IF(ABS(Omschrijvingen!B61-Omschrijvingen!C61)&gt;=2,"!","")</f>
        <v/>
      </c>
    </row>
    <row r="62" spans="1:8" ht="15.5">
      <c r="A62" s="25" t="s">
        <v>200</v>
      </c>
      <c r="B62" s="4" t="str">
        <f>Resultaat!C76</f>
        <v>nvt</v>
      </c>
      <c r="C62" s="4" t="str">
        <f>Resultaat!D76</f>
        <v>nvt</v>
      </c>
      <c r="H62" s="4"/>
    </row>
    <row r="63" spans="1:8" ht="15.5">
      <c r="A63" s="24" t="s">
        <v>68</v>
      </c>
      <c r="B63" s="4">
        <f>IF(Ouders!$B67="x",score_minder,IF(Ouders!$C67="x",score_iets_minder,IF(Ouders!$D67="x",score_even_veel,IF(Ouders!$E67="x",score_iets_meer,IF(Ouders!$F67="x",score_meer,0)))))</f>
        <v>0</v>
      </c>
      <c r="C63" s="4">
        <f>IF(Leerkracht!$B65="x",score_minder,IF(Leerkracht!$C65="x",score_iets_minder,IF(Leerkracht!$D65="x",score_even_veel,IF(Leerkracht!$E65="x",score_iets_meer,IF(Leerkracht!$F65="x",score_meer,0)))))</f>
        <v>0</v>
      </c>
      <c r="D63" s="16" t="str">
        <f t="shared" si="7"/>
        <v/>
      </c>
      <c r="E63" s="16" t="str">
        <f t="shared" ref="E63:E65" si="11">IF(AND(G63="*",B63&gt;=4),"+","")</f>
        <v/>
      </c>
      <c r="F63" s="16" t="str">
        <f t="shared" ref="F63:F65" si="12">IF(AND(G63="*",C63&gt;=4),"+","")</f>
        <v/>
      </c>
      <c r="G63" s="4" t="s">
        <v>67</v>
      </c>
      <c r="H63" s="4" t="str">
        <f>IF(ABS(Omschrijvingen!B63-Omschrijvingen!C63)&gt;=2,"!","")</f>
        <v/>
      </c>
    </row>
    <row r="64" spans="1:8" ht="15.5">
      <c r="A64" s="24" t="s">
        <v>69</v>
      </c>
      <c r="B64" s="4">
        <f>IF(Ouders!$B68="x",score_minder,IF(Ouders!$C68="x",score_iets_minder,IF(Ouders!$D68="x",score_even_veel,IF(Ouders!$E68="x",score_iets_meer,IF(Ouders!$F68="x",score_meer,0)))))</f>
        <v>0</v>
      </c>
      <c r="C64" s="4">
        <f>IF(Leerkracht!$B66="x",score_minder,IF(Leerkracht!$C66="x",score_iets_minder,IF(Leerkracht!$D66="x",score_even_veel,IF(Leerkracht!$E66="x",score_iets_meer,IF(Leerkracht!$F66="x",score_meer,0)))))</f>
        <v>0</v>
      </c>
      <c r="D64" s="16" t="str">
        <f t="shared" si="7"/>
        <v/>
      </c>
      <c r="E64" s="16" t="str">
        <f t="shared" si="11"/>
        <v/>
      </c>
      <c r="F64" s="16" t="str">
        <f t="shared" si="12"/>
        <v/>
      </c>
      <c r="G64" s="4" t="s">
        <v>67</v>
      </c>
      <c r="H64" s="4" t="str">
        <f>IF(ABS(Omschrijvingen!B64-Omschrijvingen!C64)&gt;=2,"!","")</f>
        <v/>
      </c>
    </row>
    <row r="65" spans="1:8" ht="15.5">
      <c r="A65" s="24" t="s">
        <v>16</v>
      </c>
      <c r="B65" s="4">
        <f>IF(Ouders!$B69="x",score_minder,IF(Ouders!$C69="x",score_iets_minder,IF(Ouders!$D69="x",score_even_veel,IF(Ouders!$E69="x",score_iets_meer,IF(Ouders!$F69="x",score_meer,0)))))</f>
        <v>0</v>
      </c>
      <c r="C65" s="4">
        <f>IF(Leerkracht!$B67="x",score_minder,IF(Leerkracht!$C67="x",score_iets_minder,IF(Leerkracht!$D67="x",score_even_veel,IF(Leerkracht!$E67="x",score_iets_meer,IF(Leerkracht!$F67="x",score_meer,0)))))</f>
        <v>0</v>
      </c>
      <c r="D65" s="16" t="str">
        <f t="shared" si="7"/>
        <v/>
      </c>
      <c r="E65" s="16" t="str">
        <f t="shared" si="11"/>
        <v/>
      </c>
      <c r="F65" s="16" t="str">
        <f t="shared" si="12"/>
        <v/>
      </c>
      <c r="H65" s="4" t="str">
        <f>IF(ABS(Omschrijvingen!B65-Omschrijvingen!C65)&gt;=2,"!","")</f>
        <v/>
      </c>
    </row>
    <row r="66" spans="1:8" ht="15.5">
      <c r="A66" s="34" t="s">
        <v>114</v>
      </c>
      <c r="H66" s="4"/>
    </row>
    <row r="67" spans="1:8" ht="15.5">
      <c r="A67" s="24" t="s">
        <v>109</v>
      </c>
      <c r="B67" s="4">
        <f>IF(Ouders!$B71="x",score_minder,IF(Ouders!$C71="x",score_iets_minder,IF(Ouders!$D71="x",score_even_veel,IF(Ouders!$E71="x",score_iets_meer,IF(Ouders!$F71="x",score_meer,0)))))</f>
        <v>0</v>
      </c>
      <c r="C67" s="4">
        <f>IF(Leerkracht!$B69="x",score_minder,IF(Leerkracht!$C69="x",score_iets_minder,IF(Leerkracht!$D69="x",score_even_veel,IF(Leerkracht!$E69="x",score_iets_meer,IF(Leerkracht!$F69="x",score_meer,0)))))</f>
        <v>0</v>
      </c>
      <c r="D67" s="16" t="str">
        <f t="shared" si="7"/>
        <v/>
      </c>
      <c r="E67" s="16" t="str">
        <f t="shared" ref="E67:E68" si="13">IF(AND(G67="*",B67&gt;=4),"+","")</f>
        <v/>
      </c>
      <c r="F67" s="16" t="str">
        <f t="shared" ref="F67:F68" si="14">IF(AND(G67="*",C67&gt;=4),"+","")</f>
        <v/>
      </c>
      <c r="H67" s="4" t="str">
        <f>IF(ABS(Omschrijvingen!B67-Omschrijvingen!C67)&gt;=2,"!","")</f>
        <v/>
      </c>
    </row>
    <row r="68" spans="1:8" ht="15.5">
      <c r="A68" s="24" t="s">
        <v>110</v>
      </c>
      <c r="B68" s="4">
        <f>IF(Ouders!$B72="x",score_minder,IF(Ouders!$C72="x",score_iets_minder,IF(Ouders!$D72="x",score_even_veel,IF(Ouders!$E72="x",score_iets_meer,IF(Ouders!$F72="x",score_meer,0)))))</f>
        <v>0</v>
      </c>
      <c r="C68" s="4">
        <f>IF(Leerkracht!$B70="x",score_minder,IF(Leerkracht!$C70="x",score_iets_minder,IF(Leerkracht!$D70="x",score_even_veel,IF(Leerkracht!$E70="x",score_iets_meer,IF(Leerkracht!$F70="x",score_meer,0)))))</f>
        <v>0</v>
      </c>
      <c r="D68" s="16" t="str">
        <f t="shared" si="7"/>
        <v/>
      </c>
      <c r="E68" s="16" t="str">
        <f t="shared" si="13"/>
        <v/>
      </c>
      <c r="F68" s="16" t="str">
        <f t="shared" si="14"/>
        <v/>
      </c>
      <c r="H68" s="4" t="str">
        <f>IF(ABS(Omschrijvingen!B68-Omschrijvingen!C68)&gt;=2,"!","")</f>
        <v/>
      </c>
    </row>
    <row r="69" spans="1:8" ht="15.5">
      <c r="A69" s="34" t="s">
        <v>115</v>
      </c>
      <c r="H69" s="4"/>
    </row>
    <row r="70" spans="1:8">
      <c r="A70" s="31" t="s">
        <v>35</v>
      </c>
      <c r="B70" s="4">
        <f>IF(Ouders!$B74="x",score_minder,IF(Ouders!$C74="x",score_iets_minder,IF(Ouders!$D74="x",score_even_veel,IF(Ouders!$E74="x",score_iets_meer,IF(Ouders!$F74="x",score_meer,0)))))</f>
        <v>0</v>
      </c>
      <c r="C70" s="4">
        <f>IF(Leerkracht!$B72="x",score_minder,IF(Leerkracht!$C72="x",score_iets_minder,IF(Leerkracht!$D72="x",score_even_veel,IF(Leerkracht!$E72="x",score_iets_meer,IF(Leerkracht!$F72="x",score_meer,0)))))</f>
        <v>0</v>
      </c>
      <c r="D70" s="16" t="str">
        <f t="shared" si="7"/>
        <v/>
      </c>
      <c r="E70" s="16" t="str">
        <f t="shared" ref="E70:E74" si="15">IF(AND(G70="*",B70&gt;=4),"+","")</f>
        <v/>
      </c>
      <c r="F70" s="16" t="str">
        <f t="shared" ref="F70:F74" si="16">IF(AND(G70="*",C70&gt;=4),"+","")</f>
        <v/>
      </c>
      <c r="G70" s="4" t="s">
        <v>67</v>
      </c>
      <c r="H70" s="4" t="str">
        <f>IF(ABS(Omschrijvingen!B70-Omschrijvingen!C70)&gt;=2,"!","")</f>
        <v/>
      </c>
    </row>
    <row r="71" spans="1:8">
      <c r="A71" s="31" t="s">
        <v>36</v>
      </c>
      <c r="B71" s="4">
        <f>IF(Ouders!$B75="x",score_minder,IF(Ouders!$C75="x",score_iets_minder,IF(Ouders!$D75="x",score_even_veel,IF(Ouders!$E75="x",score_iets_meer,IF(Ouders!$F75="x",score_meer,0)))))</f>
        <v>0</v>
      </c>
      <c r="C71" s="4">
        <f>IF(Leerkracht!$B73="x",score_minder,IF(Leerkracht!$C73="x",score_iets_minder,IF(Leerkracht!$D73="x",score_even_veel,IF(Leerkracht!$E73="x",score_iets_meer,IF(Leerkracht!$F73="x",score_meer,0)))))</f>
        <v>0</v>
      </c>
      <c r="D71" s="16" t="str">
        <f t="shared" si="7"/>
        <v/>
      </c>
      <c r="E71" s="16" t="str">
        <f t="shared" si="15"/>
        <v/>
      </c>
      <c r="F71" s="16" t="str">
        <f t="shared" si="16"/>
        <v/>
      </c>
      <c r="G71" s="4" t="s">
        <v>67</v>
      </c>
      <c r="H71" s="4" t="str">
        <f>IF(ABS(Omschrijvingen!B71-Omschrijvingen!C71)&gt;=2,"!","")</f>
        <v/>
      </c>
    </row>
    <row r="72" spans="1:8">
      <c r="A72" s="31" t="s">
        <v>37</v>
      </c>
      <c r="B72" s="4">
        <f>IF(Ouders!$B76="x",score_minder,IF(Ouders!$C76="x",score_iets_minder,IF(Ouders!$D76="x",score_even_veel,IF(Ouders!$E76="x",score_iets_meer,IF(Ouders!$F76="x",score_meer,0)))))</f>
        <v>0</v>
      </c>
      <c r="C72" s="4">
        <f>IF(Leerkracht!$B74="x",score_minder,IF(Leerkracht!$C74="x",score_iets_minder,IF(Leerkracht!$D74="x",score_even_veel,IF(Leerkracht!$E74="x",score_iets_meer,IF(Leerkracht!$F74="x",score_meer,0)))))</f>
        <v>0</v>
      </c>
      <c r="D72" s="16" t="str">
        <f t="shared" si="7"/>
        <v/>
      </c>
      <c r="E72" s="16" t="str">
        <f t="shared" si="15"/>
        <v/>
      </c>
      <c r="F72" s="16" t="str">
        <f t="shared" si="16"/>
        <v/>
      </c>
      <c r="G72" s="4" t="s">
        <v>67</v>
      </c>
      <c r="H72" s="4" t="str">
        <f>IF(ABS(Omschrijvingen!B72-Omschrijvingen!C72)&gt;=2,"!","")</f>
        <v/>
      </c>
    </row>
    <row r="73" spans="1:8">
      <c r="A73" s="31" t="s">
        <v>38</v>
      </c>
      <c r="B73" s="4">
        <f>IF(Ouders!$B77="x",score_minder,IF(Ouders!$C77="x",score_iets_minder,IF(Ouders!$D77="x",score_even_veel,IF(Ouders!$E77="x",score_iets_meer,IF(Ouders!$F77="x",score_meer,0)))))</f>
        <v>0</v>
      </c>
      <c r="C73" s="4">
        <f>IF(Leerkracht!$B75="x",score_minder,IF(Leerkracht!$C75="x",score_iets_minder,IF(Leerkracht!$D75="x",score_even_veel,IF(Leerkracht!$E75="x",score_iets_meer,IF(Leerkracht!$F75="x",score_meer,0)))))</f>
        <v>0</v>
      </c>
      <c r="D73" s="16" t="str">
        <f t="shared" si="7"/>
        <v/>
      </c>
      <c r="E73" s="16" t="str">
        <f t="shared" si="15"/>
        <v/>
      </c>
      <c r="F73" s="16" t="str">
        <f t="shared" si="16"/>
        <v/>
      </c>
      <c r="G73" s="4" t="s">
        <v>67</v>
      </c>
      <c r="H73" s="4" t="str">
        <f>IF(ABS(Omschrijvingen!B73-Omschrijvingen!C73)&gt;=2,"!","")</f>
        <v/>
      </c>
    </row>
    <row r="74" spans="1:8">
      <c r="A74" s="31" t="s">
        <v>39</v>
      </c>
      <c r="B74" s="4">
        <f>IF(Ouders!$B78="x",score_minder,IF(Ouders!$C78="x",score_iets_minder,IF(Ouders!$D78="x",score_even_veel,IF(Ouders!$E78="x",score_iets_meer,IF(Ouders!$F78="x",score_meer,0)))))</f>
        <v>0</v>
      </c>
      <c r="C74" s="4">
        <f>IF(Leerkracht!$B76="x",score_minder,IF(Leerkracht!$C76="x",score_iets_minder,IF(Leerkracht!$D76="x",score_even_veel,IF(Leerkracht!$E76="x",score_iets_meer,IF(Leerkracht!$F76="x",score_meer,0)))))</f>
        <v>0</v>
      </c>
      <c r="D74" s="16" t="str">
        <f t="shared" si="7"/>
        <v/>
      </c>
      <c r="E74" s="16" t="str">
        <f t="shared" si="15"/>
        <v/>
      </c>
      <c r="F74" s="16" t="str">
        <f t="shared" si="16"/>
        <v/>
      </c>
      <c r="H74" s="4" t="str">
        <f>IF(ABS(Omschrijvingen!B74-Omschrijvingen!C74)&gt;=2,"!","")</f>
        <v/>
      </c>
    </row>
    <row r="75" spans="1:8">
      <c r="B75" s="4" t="str">
        <f>IF(SUM(B3:C74)=0,"-")</f>
        <v>-</v>
      </c>
      <c r="D75" s="18">
        <f>SUM(COUNTIF(D22:D74,"+"),COUNTIF(D22:D74,"++"))</f>
        <v>0</v>
      </c>
      <c r="E75" s="18">
        <f>SUM(COUNTIF(E22:E74,"+"))</f>
        <v>0</v>
      </c>
      <c r="F75" s="18">
        <f>SUM(COUNTIF(F22:F74,"+"))</f>
        <v>0</v>
      </c>
      <c r="G75" s="19">
        <f>COUNTIF(G22:G74,"*")</f>
        <v>24</v>
      </c>
    </row>
    <row r="76" spans="1:8">
      <c r="D76" s="17">
        <f>D75/G75</f>
        <v>0</v>
      </c>
      <c r="E76" s="107">
        <f>E75/G75</f>
        <v>0</v>
      </c>
      <c r="F76" s="107">
        <f>F75/G75</f>
        <v>0</v>
      </c>
      <c r="H76" s="4"/>
    </row>
    <row r="77" spans="1:8">
      <c r="H77" s="4"/>
    </row>
    <row r="78" spans="1:8">
      <c r="H78" s="4"/>
    </row>
    <row r="79" spans="1:8">
      <c r="H79" s="4"/>
    </row>
    <row r="80" spans="1:8">
      <c r="H80" s="4"/>
    </row>
    <row r="81" spans="8:8">
      <c r="H81" s="4"/>
    </row>
    <row r="82" spans="8:8">
      <c r="H82" s="4"/>
    </row>
    <row r="83" spans="8:8">
      <c r="H83" s="4"/>
    </row>
    <row r="84" spans="8:8">
      <c r="H84" s="4"/>
    </row>
    <row r="85" spans="8:8">
      <c r="H85" s="4"/>
    </row>
    <row r="86" spans="8:8">
      <c r="H86" s="4"/>
    </row>
    <row r="87" spans="8:8">
      <c r="H87" s="4"/>
    </row>
    <row r="88" spans="8:8">
      <c r="H88" s="4"/>
    </row>
    <row r="89" spans="8:8">
      <c r="H89" s="4"/>
    </row>
    <row r="90" spans="8:8">
      <c r="H90" s="4"/>
    </row>
    <row r="91" spans="8:8">
      <c r="H91" s="4"/>
    </row>
    <row r="92" spans="8:8">
      <c r="H92" s="4"/>
    </row>
    <row r="93" spans="8:8">
      <c r="H93" s="4"/>
    </row>
    <row r="94" spans="8:8">
      <c r="H94" s="4"/>
    </row>
    <row r="95" spans="8:8">
      <c r="H95" s="4"/>
    </row>
    <row r="96" spans="8:8">
      <c r="H96" s="4"/>
    </row>
    <row r="97" spans="8:8">
      <c r="H97" s="4"/>
    </row>
    <row r="98" spans="8:8">
      <c r="H98" s="4"/>
    </row>
    <row r="99" spans="8:8">
      <c r="H99" s="4"/>
    </row>
    <row r="100" spans="8:8">
      <c r="H100" s="4"/>
    </row>
    <row r="101" spans="8:8">
      <c r="H101" s="4"/>
    </row>
    <row r="102" spans="8:8">
      <c r="H102" s="4"/>
    </row>
    <row r="103" spans="8:8">
      <c r="H103" s="4"/>
    </row>
    <row r="104" spans="8:8">
      <c r="H104" s="4"/>
    </row>
    <row r="105" spans="8:8">
      <c r="H105" s="4"/>
    </row>
    <row r="106" spans="8:8">
      <c r="H106" s="4"/>
    </row>
    <row r="107" spans="8:8">
      <c r="H107" s="4"/>
    </row>
  </sheetData>
  <sheetProtection algorithmName="SHA-512" hashValue="OGx1qYEq+sy3Wi6C7qfFtOdf3j3LhTBOvLpFctMei0iqOAShYk1R6uMby7NG2KpIyOAe21S1aDdgf12+K3EzFg==" saltValue="7os41LLshxlFkLlyRQX7Jg==" spinCount="100000" sheet="1" objects="1" scenarios="1"/>
  <autoFilter ref="A1:H75" xr:uid="{00000000-0009-0000-0000-000006000000}"/>
  <pageMargins left="0.7" right="0.7" top="0.75" bottom="0.75" header="0.3" footer="0.3"/>
  <pageSetup paperSize="9" orientation="portrait" horizontalDpi="4294967293"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dimension ref="A1:C5"/>
  <sheetViews>
    <sheetView workbookViewId="0">
      <selection activeCell="C1" sqref="C1"/>
    </sheetView>
  </sheetViews>
  <sheetFormatPr defaultRowHeight="14.5"/>
  <cols>
    <col min="1" max="1" width="11.1796875" bestFit="1" customWidth="1"/>
    <col min="2" max="2" width="4.81640625" style="4" customWidth="1"/>
    <col min="3" max="3" width="4.7265625" style="4" customWidth="1"/>
  </cols>
  <sheetData>
    <row r="1" spans="1:3">
      <c r="A1" t="s">
        <v>46</v>
      </c>
      <c r="B1" s="4" t="s">
        <v>47</v>
      </c>
      <c r="C1" s="4">
        <v>1</v>
      </c>
    </row>
    <row r="2" spans="1:3">
      <c r="A2" t="s">
        <v>45</v>
      </c>
      <c r="B2" s="4" t="s">
        <v>52</v>
      </c>
      <c r="C2" s="4">
        <v>2</v>
      </c>
    </row>
    <row r="3" spans="1:3">
      <c r="A3" t="s">
        <v>42</v>
      </c>
      <c r="B3" s="4" t="s">
        <v>62</v>
      </c>
      <c r="C3" s="4">
        <v>3</v>
      </c>
    </row>
    <row r="4" spans="1:3">
      <c r="A4" t="s">
        <v>43</v>
      </c>
      <c r="B4" s="4" t="s">
        <v>53</v>
      </c>
      <c r="C4" s="4">
        <v>4</v>
      </c>
    </row>
    <row r="5" spans="1:3">
      <c r="A5" t="s">
        <v>44</v>
      </c>
      <c r="B5" s="4" t="s">
        <v>54</v>
      </c>
      <c r="C5" s="4">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8</vt:i4>
      </vt:variant>
      <vt:variant>
        <vt:lpstr>Benoemde bereiken</vt:lpstr>
      </vt:variant>
      <vt:variant>
        <vt:i4>56</vt:i4>
      </vt:variant>
    </vt:vector>
  </HeadingPairs>
  <TitlesOfParts>
    <vt:vector size="64" baseType="lpstr">
      <vt:lpstr>Handleiding</vt:lpstr>
      <vt:lpstr>Gegevens</vt:lpstr>
      <vt:lpstr>Ouders</vt:lpstr>
      <vt:lpstr>Leerkracht</vt:lpstr>
      <vt:lpstr>Resultaat</vt:lpstr>
      <vt:lpstr>Ontwikkelingsvoorsprong</vt:lpstr>
      <vt:lpstr>Omschrijvingen</vt:lpstr>
      <vt:lpstr>Score</vt:lpstr>
      <vt:lpstr>achternaam</vt:lpstr>
      <vt:lpstr>adres</vt:lpstr>
      <vt:lpstr>Gegevens!Afdrukbereik</vt:lpstr>
      <vt:lpstr>Handleiding!Afdrukbereik</vt:lpstr>
      <vt:lpstr>Leerkracht!Afdrukbereik</vt:lpstr>
      <vt:lpstr>Ontwikkelingsvoorsprong!Afdrukbereik</vt:lpstr>
      <vt:lpstr>Ouders!Afdrukbereik</vt:lpstr>
      <vt:lpstr>Resultaat!Afdrukbereik</vt:lpstr>
      <vt:lpstr>andere_taal</vt:lpstr>
      <vt:lpstr>datum_afname</vt:lpstr>
      <vt:lpstr>datum_gesprek</vt:lpstr>
      <vt:lpstr>email_moeder</vt:lpstr>
      <vt:lpstr>email_vader</vt:lpstr>
      <vt:lpstr>even_veel</vt:lpstr>
      <vt:lpstr>geboortedatum</vt:lpstr>
      <vt:lpstr>geslacht</vt:lpstr>
      <vt:lpstr>gesprekstips</vt:lpstr>
      <vt:lpstr>iets_meer</vt:lpstr>
      <vt:lpstr>iets_minder</vt:lpstr>
      <vt:lpstr>ingevuld</vt:lpstr>
      <vt:lpstr>leest_lkr</vt:lpstr>
      <vt:lpstr>leest_o</vt:lpstr>
      <vt:lpstr>leest_op_school_niet</vt:lpstr>
      <vt:lpstr>leest_op_school_wel</vt:lpstr>
      <vt:lpstr>leest_thuis_niet</vt:lpstr>
      <vt:lpstr>leest_thuis_wel</vt:lpstr>
      <vt:lpstr>meer</vt:lpstr>
      <vt:lpstr>minder</vt:lpstr>
      <vt:lpstr>mobiel_moeder</vt:lpstr>
      <vt:lpstr>mobiel_vader</vt:lpstr>
      <vt:lpstr>naam</vt:lpstr>
      <vt:lpstr>NT_2</vt:lpstr>
      <vt:lpstr>percentage_mooij</vt:lpstr>
      <vt:lpstr>percentage_mooij_lkr</vt:lpstr>
      <vt:lpstr>percentage_mooij_ouders</vt:lpstr>
      <vt:lpstr>plaats</vt:lpstr>
      <vt:lpstr>postcode</vt:lpstr>
      <vt:lpstr>reden_NT_2</vt:lpstr>
      <vt:lpstr>schrijft_lkr</vt:lpstr>
      <vt:lpstr>schrijft_o</vt:lpstr>
      <vt:lpstr>schrijft_op_school_niet</vt:lpstr>
      <vt:lpstr>schrijft_op_school_wel</vt:lpstr>
      <vt:lpstr>schrijft_thuis_niet</vt:lpstr>
      <vt:lpstr>schrijft_thuis_wel</vt:lpstr>
      <vt:lpstr>score_even_veel</vt:lpstr>
      <vt:lpstr>score_iets_meer</vt:lpstr>
      <vt:lpstr>score_iets_minder</vt:lpstr>
      <vt:lpstr>score_meer</vt:lpstr>
      <vt:lpstr>score_minder</vt:lpstr>
      <vt:lpstr>telefoonnummer</vt:lpstr>
      <vt:lpstr>telt_lkr</vt:lpstr>
      <vt:lpstr>telt_o</vt:lpstr>
      <vt:lpstr>telt_tot_lkr</vt:lpstr>
      <vt:lpstr>telt_tot_ouders</vt:lpstr>
      <vt:lpstr>tweetalig</vt:lpstr>
      <vt:lpstr>voornaam</vt:lpstr>
    </vt:vector>
  </TitlesOfParts>
  <Company>SLO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Intakevragenlijst kleuters</dc:title>
  <dc:creator>Desiree Houkema</dc:creator>
  <cp:keywords>Ontwikkelingsvoorsprong, intake</cp:keywords>
  <cp:lastModifiedBy>Bianca Kuiphuis</cp:lastModifiedBy>
  <cp:lastPrinted>2018-10-01T14:14:41Z</cp:lastPrinted>
  <dcterms:created xsi:type="dcterms:W3CDTF">2016-02-16T16:18:50Z</dcterms:created>
  <dcterms:modified xsi:type="dcterms:W3CDTF">2023-08-28T09:08:24Z</dcterms:modified>
  <cp:category>Kleuters</cp:category>
</cp:coreProperties>
</file>